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652BCAAB-EAF8-41B8-AEB7-2D2E2EA329C0}" xr6:coauthVersionLast="47" xr6:coauthVersionMax="47" xr10:uidLastSave="{00000000-0000-0000-0000-000000000000}"/>
  <bookViews>
    <workbookView xWindow="-108" yWindow="-108" windowWidth="23256" windowHeight="12456" xr2:uid="{F05D66D6-F5C4-4B40-84B5-27234882A765}"/>
  </bookViews>
  <sheets>
    <sheet name="21" sheetId="1" r:id="rId1"/>
  </sheets>
  <externalReferences>
    <externalReference r:id="rId2"/>
  </externalReferences>
  <definedNames>
    <definedName name="_xlnm._FilterDatabase" localSheetId="0" hidden="1">'21'!$A$3:$E$42</definedName>
    <definedName name="_xlnm.Print_Area" localSheetId="0">'21'!$A$1:$E$49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B43" i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C5" i="1"/>
  <c r="D5" i="1" s="1"/>
  <c r="B5" i="1"/>
  <c r="E4" i="1"/>
  <c r="E45" i="1" s="1"/>
  <c r="C4" i="1"/>
  <c r="D4" i="1" s="1"/>
  <c r="B4" i="1"/>
  <c r="D45" i="1" l="1"/>
  <c r="D44" i="1"/>
  <c r="C43" i="1"/>
  <c r="E44" i="1"/>
</calcChain>
</file>

<file path=xl/sharedStrings.xml><?xml version="1.0" encoding="utf-8"?>
<sst xmlns="http://schemas.openxmlformats.org/spreadsheetml/2006/main" count="59" uniqueCount="58">
  <si>
    <t>REAL</t>
  </si>
  <si>
    <t>TOTAL</t>
  </si>
  <si>
    <t xml:space="preserve">PARCELS </t>
  </si>
  <si>
    <t>AVERAGE</t>
  </si>
  <si>
    <t>PROP.</t>
  </si>
  <si>
    <t>REAL PROP.</t>
  </si>
  <si>
    <t>PER</t>
  </si>
  <si>
    <t>VALUE PER</t>
  </si>
  <si>
    <t>COUNTY</t>
  </si>
  <si>
    <t>APPR. (a)</t>
  </si>
  <si>
    <t>PARCELS</t>
  </si>
  <si>
    <t>APPRAISER</t>
  </si>
  <si>
    <t>PARCEL</t>
  </si>
  <si>
    <t xml:space="preserve">WHITMAN </t>
  </si>
  <si>
    <t>LINCOLN</t>
  </si>
  <si>
    <t>SNOHOMISH</t>
  </si>
  <si>
    <t>KITSAP</t>
  </si>
  <si>
    <t>PIERCE</t>
  </si>
  <si>
    <t>MASON</t>
  </si>
  <si>
    <t>SPOKANE</t>
  </si>
  <si>
    <t xml:space="preserve">PACIFIC </t>
  </si>
  <si>
    <t>WHATCOM</t>
  </si>
  <si>
    <t xml:space="preserve">OKANOGAN </t>
  </si>
  <si>
    <t>CLARK</t>
  </si>
  <si>
    <t>THURSTON</t>
  </si>
  <si>
    <t>FERRY</t>
  </si>
  <si>
    <t>GRANT</t>
  </si>
  <si>
    <t xml:space="preserve">STEVENS </t>
  </si>
  <si>
    <t>LEWIS</t>
  </si>
  <si>
    <t xml:space="preserve">ADAMS   </t>
  </si>
  <si>
    <t>YAKIMA</t>
  </si>
  <si>
    <t>GRAYS HARBOR</t>
  </si>
  <si>
    <t>BENTON</t>
  </si>
  <si>
    <t xml:space="preserve">JEFFERSON </t>
  </si>
  <si>
    <t>KING</t>
  </si>
  <si>
    <t>SKAGIT</t>
  </si>
  <si>
    <t>CHELAN</t>
  </si>
  <si>
    <t>DOUGLAS</t>
  </si>
  <si>
    <t xml:space="preserve">COWLITZ </t>
  </si>
  <si>
    <t>PEND OREILLE</t>
  </si>
  <si>
    <t xml:space="preserve">ISLAND </t>
  </si>
  <si>
    <t>KLICKITAT</t>
  </si>
  <si>
    <t>FRANKLIN</t>
  </si>
  <si>
    <t>SAN JUAN</t>
  </si>
  <si>
    <t xml:space="preserve">KITTITAS </t>
  </si>
  <si>
    <t>CLALLAM</t>
  </si>
  <si>
    <t>SKAMANIA</t>
  </si>
  <si>
    <t>GARFIELD (b)</t>
  </si>
  <si>
    <t>ASOTIN</t>
  </si>
  <si>
    <t>WALLA WALLA</t>
  </si>
  <si>
    <t>COLUMBIA</t>
  </si>
  <si>
    <t>WAHKIAKUM</t>
  </si>
  <si>
    <t xml:space="preserve">MEAN </t>
  </si>
  <si>
    <t>MEDIAN</t>
  </si>
  <si>
    <t xml:space="preserve">WEIGHTED MEAN  (STATEWIDE RP VALUE / STATEWIDE RP PARCELS) </t>
  </si>
  <si>
    <t xml:space="preserve"> (a) Includes real property appraisers, appraisal managers, sale analysts but not appraisal clerks/support.</t>
  </si>
  <si>
    <t xml:space="preserve"> (b) Highlighted county has less than 1 FTE and parcels per appraiser is capped at the total number of parcels. </t>
  </si>
  <si>
    <t xml:space="preserve"> - Sources: 2023 County Statistics for Comparison Report, 2023 Progress Report, and 2023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</si>
</sst>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6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164" fontId="2" fillId="2" borderId="1" xfId="1" applyFont="1" applyFill="1" applyBorder="1" applyAlignment="1">
      <alignment horizontal="centerContinuous"/>
    </xf>
    <xf numFmtId="164" fontId="2" fillId="2" borderId="1" xfId="1" applyFont="1" applyFill="1" applyBorder="1" applyAlignment="1">
      <alignment horizontal="center"/>
    </xf>
    <xf numFmtId="164" fontId="1" fillId="0" borderId="0" xfId="1"/>
    <xf numFmtId="164" fontId="2" fillId="2" borderId="2" xfId="1" applyFont="1" applyFill="1" applyBorder="1" applyAlignment="1">
      <alignment horizontal="centerContinuous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3" fillId="0" borderId="4" xfId="1" applyFont="1" applyBorder="1" applyAlignment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/>
    <xf numFmtId="165" fontId="3" fillId="0" borderId="4" xfId="2" applyNumberFormat="1" applyFont="1" applyBorder="1" applyAlignment="1" applyProtection="1"/>
    <xf numFmtId="166" fontId="3" fillId="0" borderId="4" xfId="1" applyNumberFormat="1" applyFont="1" applyBorder="1"/>
    <xf numFmtId="164" fontId="3" fillId="0" borderId="5" xfId="1" applyFont="1" applyBorder="1" applyAlignment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/>
    <xf numFmtId="165" fontId="3" fillId="0" borderId="5" xfId="2" applyNumberFormat="1" applyFont="1" applyBorder="1" applyAlignment="1" applyProtection="1"/>
    <xf numFmtId="166" fontId="3" fillId="0" borderId="5" xfId="1" applyNumberFormat="1" applyFont="1" applyBorder="1"/>
    <xf numFmtId="3" fontId="1" fillId="0" borderId="0" xfId="1" applyNumberFormat="1"/>
    <xf numFmtId="43" fontId="3" fillId="0" borderId="5" xfId="2" applyFont="1" applyFill="1" applyBorder="1" applyAlignment="1" applyProtection="1">
      <alignment horizontal="center"/>
    </xf>
    <xf numFmtId="165" fontId="3" fillId="0" borderId="5" xfId="2" applyNumberFormat="1" applyFont="1" applyFill="1" applyBorder="1" applyAlignment="1" applyProtection="1"/>
    <xf numFmtId="39" fontId="3" fillId="0" borderId="5" xfId="2" applyNumberFormat="1" applyFont="1" applyBorder="1" applyAlignment="1" applyProtection="1">
      <alignment horizontal="right"/>
    </xf>
    <xf numFmtId="164" fontId="3" fillId="3" borderId="5" xfId="1" applyFont="1" applyFill="1" applyBorder="1" applyAlignment="1">
      <alignment horizontal="left"/>
    </xf>
    <xf numFmtId="43" fontId="3" fillId="3" borderId="5" xfId="2" applyFont="1" applyFill="1" applyBorder="1" applyAlignment="1" applyProtection="1">
      <alignment horizontal="center"/>
    </xf>
    <xf numFmtId="37" fontId="3" fillId="3" borderId="5" xfId="1" applyNumberFormat="1" applyFont="1" applyFill="1" applyBorder="1"/>
    <xf numFmtId="165" fontId="3" fillId="3" borderId="5" xfId="2" applyNumberFormat="1" applyFont="1" applyFill="1" applyBorder="1" applyAlignment="1" applyProtection="1"/>
    <xf numFmtId="166" fontId="3" fillId="3" borderId="5" xfId="1" applyNumberFormat="1" applyFont="1" applyFill="1" applyBorder="1"/>
    <xf numFmtId="164" fontId="3" fillId="0" borderId="6" xfId="1" applyFont="1" applyBorder="1" applyAlignment="1">
      <alignment horizontal="left"/>
    </xf>
    <xf numFmtId="43" fontId="3" fillId="0" borderId="6" xfId="2" applyFont="1" applyBorder="1" applyAlignment="1" applyProtection="1">
      <alignment horizontal="center"/>
    </xf>
    <xf numFmtId="37" fontId="3" fillId="0" borderId="6" xfId="1" applyNumberFormat="1" applyFont="1" applyBorder="1"/>
    <xf numFmtId="165" fontId="3" fillId="0" borderId="6" xfId="2" applyNumberFormat="1" applyFont="1" applyBorder="1" applyAlignment="1" applyProtection="1"/>
    <xf numFmtId="166" fontId="3" fillId="0" borderId="6" xfId="1" applyNumberFormat="1" applyFont="1" applyBorder="1"/>
    <xf numFmtId="164" fontId="4" fillId="2" borderId="7" xfId="1" applyFont="1" applyFill="1" applyBorder="1"/>
    <xf numFmtId="39" fontId="4" fillId="2" borderId="8" xfId="2" applyNumberFormat="1" applyFont="1" applyFill="1" applyBorder="1" applyAlignment="1">
      <alignment horizontal="right"/>
    </xf>
    <xf numFmtId="41" fontId="4" fillId="2" borderId="8" xfId="2" applyNumberFormat="1" applyFont="1" applyFill="1" applyBorder="1" applyAlignment="1">
      <alignment horizontal="center"/>
    </xf>
    <xf numFmtId="165" fontId="4" fillId="2" borderId="8" xfId="2" applyNumberFormat="1" applyFont="1" applyFill="1" applyBorder="1"/>
    <xf numFmtId="166" fontId="4" fillId="2" borderId="9" xfId="2" applyNumberFormat="1" applyFont="1" applyFill="1" applyBorder="1"/>
    <xf numFmtId="164" fontId="4" fillId="2" borderId="10" xfId="1" applyFont="1" applyFill="1" applyBorder="1"/>
    <xf numFmtId="164" fontId="4" fillId="2" borderId="11" xfId="1" applyFont="1" applyFill="1" applyBorder="1" applyAlignment="1">
      <alignment horizontal="center"/>
    </xf>
    <xf numFmtId="164" fontId="4" fillId="2" borderId="11" xfId="1" applyFont="1" applyFill="1" applyBorder="1"/>
    <xf numFmtId="165" fontId="4" fillId="2" borderId="11" xfId="2" applyNumberFormat="1" applyFont="1" applyFill="1" applyBorder="1"/>
    <xf numFmtId="166" fontId="4" fillId="2" borderId="12" xfId="1" applyNumberFormat="1" applyFont="1" applyFill="1" applyBorder="1"/>
    <xf numFmtId="164" fontId="4" fillId="2" borderId="8" xfId="1" applyFont="1" applyFill="1" applyBorder="1" applyAlignment="1">
      <alignment horizontal="center"/>
    </xf>
    <xf numFmtId="164" fontId="4" fillId="2" borderId="8" xfId="1" applyFont="1" applyFill="1" applyBorder="1"/>
    <xf numFmtId="0" fontId="5" fillId="0" borderId="0" xfId="3" applyFont="1"/>
    <xf numFmtId="0" fontId="3" fillId="0" borderId="0" xfId="3" applyAlignment="1">
      <alignment horizontal="center"/>
    </xf>
    <xf numFmtId="0" fontId="3" fillId="0" borderId="0" xfId="3"/>
    <xf numFmtId="0" fontId="5" fillId="0" borderId="0" xfId="3" applyFont="1" applyAlignment="1">
      <alignment horizontal="left"/>
    </xf>
    <xf numFmtId="0" fontId="5" fillId="0" borderId="0" xfId="1" applyNumberFormat="1" applyFont="1" applyAlignment="1">
      <alignment horizontal="left"/>
    </xf>
    <xf numFmtId="164" fontId="1" fillId="0" borderId="0" xfId="1" applyAlignment="1">
      <alignment horizontal="center"/>
    </xf>
    <xf numFmtId="164" fontId="1" fillId="0" borderId="0" xfId="1" applyAlignment="1">
      <alignment horizontal="right"/>
    </xf>
    <xf numFmtId="164" fontId="1" fillId="0" borderId="0" xfId="1" applyAlignment="1">
      <alignment horizontal="left"/>
    </xf>
  </cellXfs>
  <cellStyles count="4">
    <cellStyle name="Comma 2" xfId="2" xr:uid="{75B2B858-20A4-45DF-BDB0-4F048A580B52}"/>
    <cellStyle name="Normal" xfId="0" builtinId="0"/>
    <cellStyle name="Normal 2" xfId="3" xr:uid="{A745066E-FF69-4EA2-8351-4D57FDBDABD4}"/>
    <cellStyle name="Normal_24" xfId="1" xr:uid="{38953B5F-D377-42BD-BB7F-110961487135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13112</v>
          </cell>
          <cell r="T4">
            <v>2718573000</v>
          </cell>
        </row>
        <row r="5">
          <cell r="E5">
            <v>10370</v>
          </cell>
          <cell r="T5">
            <v>2189461156</v>
          </cell>
        </row>
        <row r="6">
          <cell r="E6">
            <v>78235</v>
          </cell>
          <cell r="T6">
            <v>32681061304</v>
          </cell>
        </row>
        <row r="7">
          <cell r="E7">
            <v>45343</v>
          </cell>
          <cell r="T7">
            <v>21097832498</v>
          </cell>
        </row>
        <row r="8">
          <cell r="E8">
            <v>47360</v>
          </cell>
          <cell r="T8">
            <v>15696737386</v>
          </cell>
        </row>
        <row r="9">
          <cell r="E9">
            <v>183516</v>
          </cell>
          <cell r="T9">
            <v>102760601824</v>
          </cell>
        </row>
        <row r="10">
          <cell r="E10">
            <v>5497</v>
          </cell>
          <cell r="T10">
            <v>646500038</v>
          </cell>
        </row>
        <row r="11">
          <cell r="E11">
            <v>53449</v>
          </cell>
          <cell r="T11">
            <v>17520889179</v>
          </cell>
        </row>
        <row r="12">
          <cell r="E12">
            <v>27704</v>
          </cell>
          <cell r="T12">
            <v>8103219600</v>
          </cell>
        </row>
        <row r="13">
          <cell r="E13">
            <v>8866</v>
          </cell>
          <cell r="T13">
            <v>823968200</v>
          </cell>
        </row>
        <row r="14">
          <cell r="E14">
            <v>33455</v>
          </cell>
          <cell r="T14">
            <v>16349349700</v>
          </cell>
        </row>
        <row r="15">
          <cell r="E15">
            <v>3771</v>
          </cell>
          <cell r="T15">
            <v>316187940</v>
          </cell>
        </row>
        <row r="16">
          <cell r="E16">
            <v>56232</v>
          </cell>
          <cell r="T16">
            <v>16056902830</v>
          </cell>
        </row>
        <row r="17">
          <cell r="E17">
            <v>56931</v>
          </cell>
          <cell r="T17">
            <v>12187108359</v>
          </cell>
        </row>
        <row r="18">
          <cell r="E18">
            <v>49296</v>
          </cell>
          <cell r="T18">
            <v>25424812023</v>
          </cell>
        </row>
        <row r="19">
          <cell r="E19">
            <v>29967</v>
          </cell>
          <cell r="T19">
            <v>9121246904</v>
          </cell>
        </row>
        <row r="20">
          <cell r="E20">
            <v>705168</v>
          </cell>
          <cell r="T20">
            <v>842264351997</v>
          </cell>
        </row>
        <row r="21">
          <cell r="E21">
            <v>119045</v>
          </cell>
          <cell r="T21">
            <v>63361142051</v>
          </cell>
        </row>
        <row r="22">
          <cell r="E22">
            <v>35237</v>
          </cell>
          <cell r="T22">
            <v>14605919540</v>
          </cell>
        </row>
        <row r="23">
          <cell r="E23">
            <v>21654</v>
          </cell>
          <cell r="T23">
            <v>4390924651</v>
          </cell>
        </row>
        <row r="24">
          <cell r="E24">
            <v>61111</v>
          </cell>
          <cell r="T24">
            <v>16072273272</v>
          </cell>
        </row>
        <row r="25">
          <cell r="E25">
            <v>17069</v>
          </cell>
          <cell r="T25">
            <v>1612037480</v>
          </cell>
        </row>
        <row r="26">
          <cell r="E26">
            <v>52149</v>
          </cell>
          <cell r="T26">
            <v>14385627570</v>
          </cell>
        </row>
        <row r="27">
          <cell r="E27">
            <v>46348</v>
          </cell>
          <cell r="T27">
            <v>6611889600</v>
          </cell>
        </row>
        <row r="28">
          <cell r="E28">
            <v>32665</v>
          </cell>
          <cell r="T28">
            <v>5579952500</v>
          </cell>
        </row>
        <row r="29">
          <cell r="E29">
            <v>14855</v>
          </cell>
          <cell r="T29">
            <v>2251065301</v>
          </cell>
        </row>
        <row r="30">
          <cell r="E30">
            <v>328192</v>
          </cell>
          <cell r="T30">
            <v>185231882666.99969</v>
          </cell>
        </row>
        <row r="31">
          <cell r="E31">
            <v>16992</v>
          </cell>
          <cell r="T31">
            <v>14265595284</v>
          </cell>
        </row>
        <row r="32">
          <cell r="E32">
            <v>67264</v>
          </cell>
          <cell r="T32">
            <v>31962144397</v>
          </cell>
        </row>
        <row r="33">
          <cell r="E33">
            <v>8051</v>
          </cell>
          <cell r="T33">
            <v>2420660700</v>
          </cell>
        </row>
        <row r="34">
          <cell r="E34">
            <v>309066</v>
          </cell>
          <cell r="T34">
            <v>206481780420</v>
          </cell>
        </row>
        <row r="35">
          <cell r="E35">
            <v>220974</v>
          </cell>
          <cell r="T35">
            <v>88670495816</v>
          </cell>
        </row>
        <row r="36">
          <cell r="E36">
            <v>40776</v>
          </cell>
          <cell r="T36">
            <v>6126138609</v>
          </cell>
        </row>
        <row r="37">
          <cell r="E37">
            <v>122578</v>
          </cell>
          <cell r="T37">
            <v>58443458609</v>
          </cell>
        </row>
        <row r="38">
          <cell r="E38">
            <v>4192</v>
          </cell>
          <cell r="T38">
            <v>824617295</v>
          </cell>
        </row>
        <row r="39">
          <cell r="E39">
            <v>28617</v>
          </cell>
          <cell r="T39">
            <v>9219625247</v>
          </cell>
        </row>
        <row r="40">
          <cell r="E40">
            <v>109924</v>
          </cell>
          <cell r="T40">
            <v>59067413752</v>
          </cell>
        </row>
        <row r="41">
          <cell r="E41">
            <v>35110</v>
          </cell>
          <cell r="T41">
            <v>4405727694</v>
          </cell>
        </row>
        <row r="42">
          <cell r="E42">
            <v>104382</v>
          </cell>
          <cell r="T42">
            <v>29829149095</v>
          </cell>
        </row>
        <row r="43">
          <cell r="E43">
            <v>3204523</v>
          </cell>
          <cell r="T43">
            <v>1951778325487.9998</v>
          </cell>
        </row>
      </sheetData>
      <sheetData sheetId="1">
        <row r="4">
          <cell r="EJ4">
            <v>0.5</v>
          </cell>
          <cell r="EK4">
            <v>2.5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13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11.5</v>
          </cell>
        </row>
        <row r="9">
          <cell r="EJ9">
            <v>3</v>
          </cell>
          <cell r="EK9">
            <v>27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10.75</v>
          </cell>
        </row>
        <row r="12">
          <cell r="EJ12">
            <v>0</v>
          </cell>
          <cell r="EK12">
            <v>5.5</v>
          </cell>
        </row>
        <row r="13">
          <cell r="EJ13">
            <v>0</v>
          </cell>
          <cell r="EK13">
            <v>1.25</v>
          </cell>
        </row>
        <row r="14">
          <cell r="EJ14">
            <v>0.25</v>
          </cell>
          <cell r="EK14">
            <v>7.25</v>
          </cell>
        </row>
        <row r="15">
          <cell r="EK15">
            <v>0.32500000000000001</v>
          </cell>
        </row>
        <row r="16">
          <cell r="EJ16">
            <v>0</v>
          </cell>
          <cell r="EK16">
            <v>8</v>
          </cell>
        </row>
        <row r="17">
          <cell r="EJ17">
            <v>1.5</v>
          </cell>
          <cell r="EK17">
            <v>10.5</v>
          </cell>
        </row>
        <row r="18">
          <cell r="EJ18">
            <v>0</v>
          </cell>
          <cell r="EK18">
            <v>10</v>
          </cell>
        </row>
        <row r="19">
          <cell r="EJ19">
            <v>0</v>
          </cell>
          <cell r="EK19">
            <v>5</v>
          </cell>
        </row>
        <row r="20">
          <cell r="EJ20">
            <v>1</v>
          </cell>
          <cell r="EK20">
            <v>121</v>
          </cell>
        </row>
        <row r="21">
          <cell r="EJ21">
            <v>0.375</v>
          </cell>
          <cell r="EK21">
            <v>13.25</v>
          </cell>
        </row>
        <row r="22">
          <cell r="EJ22">
            <v>1</v>
          </cell>
          <cell r="EK22">
            <v>9</v>
          </cell>
        </row>
        <row r="23">
          <cell r="EJ23">
            <v>0</v>
          </cell>
          <cell r="EK23">
            <v>4.5</v>
          </cell>
        </row>
        <row r="24">
          <cell r="EJ24">
            <v>0</v>
          </cell>
          <cell r="EK24">
            <v>9</v>
          </cell>
        </row>
        <row r="25">
          <cell r="EJ25">
            <v>0</v>
          </cell>
          <cell r="EK25">
            <v>1.75</v>
          </cell>
        </row>
        <row r="26">
          <cell r="EJ26">
            <v>0</v>
          </cell>
          <cell r="EK26">
            <v>6</v>
          </cell>
        </row>
        <row r="27">
          <cell r="EJ27">
            <v>0</v>
          </cell>
          <cell r="EK27">
            <v>6</v>
          </cell>
        </row>
        <row r="28">
          <cell r="EJ28">
            <v>0.5</v>
          </cell>
          <cell r="EK28">
            <v>4.5</v>
          </cell>
        </row>
        <row r="29">
          <cell r="EJ29">
            <v>0.1</v>
          </cell>
          <cell r="EK29">
            <v>3.1</v>
          </cell>
        </row>
        <row r="30">
          <cell r="EJ30">
            <v>3</v>
          </cell>
          <cell r="EK30">
            <v>40</v>
          </cell>
        </row>
        <row r="31">
          <cell r="EJ31">
            <v>0.75</v>
          </cell>
          <cell r="EK31">
            <v>4.5</v>
          </cell>
        </row>
        <row r="32">
          <cell r="EJ32">
            <v>0</v>
          </cell>
          <cell r="EK32">
            <v>13</v>
          </cell>
        </row>
        <row r="33">
          <cell r="EJ33">
            <v>0.25</v>
          </cell>
          <cell r="EK33">
            <v>2.25</v>
          </cell>
        </row>
        <row r="34">
          <cell r="EJ34">
            <v>1.5</v>
          </cell>
          <cell r="EK34">
            <v>34.25</v>
          </cell>
        </row>
        <row r="35">
          <cell r="EJ35">
            <v>1</v>
          </cell>
          <cell r="EK35">
            <v>28</v>
          </cell>
        </row>
        <row r="36">
          <cell r="EJ36">
            <v>0</v>
          </cell>
          <cell r="EK36">
            <v>5.875</v>
          </cell>
        </row>
        <row r="37">
          <cell r="EJ37">
            <v>0</v>
          </cell>
          <cell r="EK37">
            <v>17.125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8.5</v>
          </cell>
        </row>
        <row r="40">
          <cell r="EJ40">
            <v>1</v>
          </cell>
          <cell r="EK40">
            <v>15</v>
          </cell>
        </row>
        <row r="41">
          <cell r="EJ41">
            <v>0</v>
          </cell>
          <cell r="EK41">
            <v>3</v>
          </cell>
        </row>
        <row r="42">
          <cell r="EJ42">
            <v>0</v>
          </cell>
          <cell r="EK42">
            <v>16</v>
          </cell>
        </row>
        <row r="43">
          <cell r="EJ43">
            <v>17.424999999999997</v>
          </cell>
          <cell r="EK43">
            <v>494.82500000000005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7F66-E284-4A3C-A5D9-7182E1B96268}">
  <sheetPr>
    <tabColor rgb="FF00B050"/>
  </sheetPr>
  <dimension ref="A1:G51"/>
  <sheetViews>
    <sheetView tabSelected="1" view="pageLayout" zoomScaleNormal="100" workbookViewId="0">
      <selection activeCell="C7" sqref="C7"/>
    </sheetView>
  </sheetViews>
  <sheetFormatPr defaultColWidth="9.109375" defaultRowHeight="12" x14ac:dyDescent="0.2"/>
  <cols>
    <col min="1" max="1" width="16.6640625" style="3" customWidth="1"/>
    <col min="2" max="2" width="16.6640625" style="48" customWidth="1"/>
    <col min="3" max="5" width="16.6640625" style="3" customWidth="1"/>
    <col min="6" max="6" width="9.109375" style="3"/>
    <col min="7" max="7" width="15.6640625" style="3" customWidth="1"/>
    <col min="8" max="255" width="9.109375" style="3"/>
    <col min="256" max="256" width="16.5546875" style="3" customWidth="1"/>
    <col min="257" max="257" width="9.6640625" style="3" customWidth="1"/>
    <col min="258" max="258" width="16.6640625" style="3" customWidth="1"/>
    <col min="259" max="259" width="15.33203125" style="3" customWidth="1"/>
    <col min="260" max="260" width="16.6640625" style="3" customWidth="1"/>
    <col min="261" max="261" width="14.6640625" style="3" customWidth="1"/>
    <col min="262" max="262" width="9.109375" style="3"/>
    <col min="263" max="263" width="15.6640625" style="3" customWidth="1"/>
    <col min="264" max="511" width="9.109375" style="3"/>
    <col min="512" max="512" width="16.5546875" style="3" customWidth="1"/>
    <col min="513" max="513" width="9.6640625" style="3" customWidth="1"/>
    <col min="514" max="514" width="16.6640625" style="3" customWidth="1"/>
    <col min="515" max="515" width="15.33203125" style="3" customWidth="1"/>
    <col min="516" max="516" width="16.6640625" style="3" customWidth="1"/>
    <col min="517" max="517" width="14.6640625" style="3" customWidth="1"/>
    <col min="518" max="518" width="9.109375" style="3"/>
    <col min="519" max="519" width="15.6640625" style="3" customWidth="1"/>
    <col min="520" max="767" width="9.109375" style="3"/>
    <col min="768" max="768" width="16.5546875" style="3" customWidth="1"/>
    <col min="769" max="769" width="9.6640625" style="3" customWidth="1"/>
    <col min="770" max="770" width="16.6640625" style="3" customWidth="1"/>
    <col min="771" max="771" width="15.33203125" style="3" customWidth="1"/>
    <col min="772" max="772" width="16.6640625" style="3" customWidth="1"/>
    <col min="773" max="773" width="14.6640625" style="3" customWidth="1"/>
    <col min="774" max="774" width="9.109375" style="3"/>
    <col min="775" max="775" width="15.6640625" style="3" customWidth="1"/>
    <col min="776" max="1023" width="9.109375" style="3"/>
    <col min="1024" max="1024" width="16.5546875" style="3" customWidth="1"/>
    <col min="1025" max="1025" width="9.6640625" style="3" customWidth="1"/>
    <col min="1026" max="1026" width="16.6640625" style="3" customWidth="1"/>
    <col min="1027" max="1027" width="15.33203125" style="3" customWidth="1"/>
    <col min="1028" max="1028" width="16.6640625" style="3" customWidth="1"/>
    <col min="1029" max="1029" width="14.6640625" style="3" customWidth="1"/>
    <col min="1030" max="1030" width="9.109375" style="3"/>
    <col min="1031" max="1031" width="15.6640625" style="3" customWidth="1"/>
    <col min="1032" max="1279" width="9.109375" style="3"/>
    <col min="1280" max="1280" width="16.5546875" style="3" customWidth="1"/>
    <col min="1281" max="1281" width="9.6640625" style="3" customWidth="1"/>
    <col min="1282" max="1282" width="16.6640625" style="3" customWidth="1"/>
    <col min="1283" max="1283" width="15.33203125" style="3" customWidth="1"/>
    <col min="1284" max="1284" width="16.6640625" style="3" customWidth="1"/>
    <col min="1285" max="1285" width="14.6640625" style="3" customWidth="1"/>
    <col min="1286" max="1286" width="9.109375" style="3"/>
    <col min="1287" max="1287" width="15.6640625" style="3" customWidth="1"/>
    <col min="1288" max="1535" width="9.109375" style="3"/>
    <col min="1536" max="1536" width="16.5546875" style="3" customWidth="1"/>
    <col min="1537" max="1537" width="9.6640625" style="3" customWidth="1"/>
    <col min="1538" max="1538" width="16.6640625" style="3" customWidth="1"/>
    <col min="1539" max="1539" width="15.33203125" style="3" customWidth="1"/>
    <col min="1540" max="1540" width="16.6640625" style="3" customWidth="1"/>
    <col min="1541" max="1541" width="14.6640625" style="3" customWidth="1"/>
    <col min="1542" max="1542" width="9.109375" style="3"/>
    <col min="1543" max="1543" width="15.6640625" style="3" customWidth="1"/>
    <col min="1544" max="1791" width="9.109375" style="3"/>
    <col min="1792" max="1792" width="16.5546875" style="3" customWidth="1"/>
    <col min="1793" max="1793" width="9.6640625" style="3" customWidth="1"/>
    <col min="1794" max="1794" width="16.6640625" style="3" customWidth="1"/>
    <col min="1795" max="1795" width="15.33203125" style="3" customWidth="1"/>
    <col min="1796" max="1796" width="16.6640625" style="3" customWidth="1"/>
    <col min="1797" max="1797" width="14.6640625" style="3" customWidth="1"/>
    <col min="1798" max="1798" width="9.109375" style="3"/>
    <col min="1799" max="1799" width="15.6640625" style="3" customWidth="1"/>
    <col min="1800" max="2047" width="9.109375" style="3"/>
    <col min="2048" max="2048" width="16.5546875" style="3" customWidth="1"/>
    <col min="2049" max="2049" width="9.6640625" style="3" customWidth="1"/>
    <col min="2050" max="2050" width="16.6640625" style="3" customWidth="1"/>
    <col min="2051" max="2051" width="15.33203125" style="3" customWidth="1"/>
    <col min="2052" max="2052" width="16.6640625" style="3" customWidth="1"/>
    <col min="2053" max="2053" width="14.6640625" style="3" customWidth="1"/>
    <col min="2054" max="2054" width="9.109375" style="3"/>
    <col min="2055" max="2055" width="15.6640625" style="3" customWidth="1"/>
    <col min="2056" max="2303" width="9.109375" style="3"/>
    <col min="2304" max="2304" width="16.5546875" style="3" customWidth="1"/>
    <col min="2305" max="2305" width="9.6640625" style="3" customWidth="1"/>
    <col min="2306" max="2306" width="16.6640625" style="3" customWidth="1"/>
    <col min="2307" max="2307" width="15.33203125" style="3" customWidth="1"/>
    <col min="2308" max="2308" width="16.6640625" style="3" customWidth="1"/>
    <col min="2309" max="2309" width="14.6640625" style="3" customWidth="1"/>
    <col min="2310" max="2310" width="9.109375" style="3"/>
    <col min="2311" max="2311" width="15.6640625" style="3" customWidth="1"/>
    <col min="2312" max="2559" width="9.109375" style="3"/>
    <col min="2560" max="2560" width="16.5546875" style="3" customWidth="1"/>
    <col min="2561" max="2561" width="9.6640625" style="3" customWidth="1"/>
    <col min="2562" max="2562" width="16.6640625" style="3" customWidth="1"/>
    <col min="2563" max="2563" width="15.33203125" style="3" customWidth="1"/>
    <col min="2564" max="2564" width="16.6640625" style="3" customWidth="1"/>
    <col min="2565" max="2565" width="14.6640625" style="3" customWidth="1"/>
    <col min="2566" max="2566" width="9.109375" style="3"/>
    <col min="2567" max="2567" width="15.6640625" style="3" customWidth="1"/>
    <col min="2568" max="2815" width="9.109375" style="3"/>
    <col min="2816" max="2816" width="16.5546875" style="3" customWidth="1"/>
    <col min="2817" max="2817" width="9.6640625" style="3" customWidth="1"/>
    <col min="2818" max="2818" width="16.6640625" style="3" customWidth="1"/>
    <col min="2819" max="2819" width="15.33203125" style="3" customWidth="1"/>
    <col min="2820" max="2820" width="16.6640625" style="3" customWidth="1"/>
    <col min="2821" max="2821" width="14.6640625" style="3" customWidth="1"/>
    <col min="2822" max="2822" width="9.109375" style="3"/>
    <col min="2823" max="2823" width="15.6640625" style="3" customWidth="1"/>
    <col min="2824" max="3071" width="9.109375" style="3"/>
    <col min="3072" max="3072" width="16.5546875" style="3" customWidth="1"/>
    <col min="3073" max="3073" width="9.6640625" style="3" customWidth="1"/>
    <col min="3074" max="3074" width="16.6640625" style="3" customWidth="1"/>
    <col min="3075" max="3075" width="15.33203125" style="3" customWidth="1"/>
    <col min="3076" max="3076" width="16.6640625" style="3" customWidth="1"/>
    <col min="3077" max="3077" width="14.6640625" style="3" customWidth="1"/>
    <col min="3078" max="3078" width="9.109375" style="3"/>
    <col min="3079" max="3079" width="15.6640625" style="3" customWidth="1"/>
    <col min="3080" max="3327" width="9.109375" style="3"/>
    <col min="3328" max="3328" width="16.5546875" style="3" customWidth="1"/>
    <col min="3329" max="3329" width="9.6640625" style="3" customWidth="1"/>
    <col min="3330" max="3330" width="16.6640625" style="3" customWidth="1"/>
    <col min="3331" max="3331" width="15.33203125" style="3" customWidth="1"/>
    <col min="3332" max="3332" width="16.6640625" style="3" customWidth="1"/>
    <col min="3333" max="3333" width="14.6640625" style="3" customWidth="1"/>
    <col min="3334" max="3334" width="9.109375" style="3"/>
    <col min="3335" max="3335" width="15.6640625" style="3" customWidth="1"/>
    <col min="3336" max="3583" width="9.109375" style="3"/>
    <col min="3584" max="3584" width="16.5546875" style="3" customWidth="1"/>
    <col min="3585" max="3585" width="9.6640625" style="3" customWidth="1"/>
    <col min="3586" max="3586" width="16.6640625" style="3" customWidth="1"/>
    <col min="3587" max="3587" width="15.33203125" style="3" customWidth="1"/>
    <col min="3588" max="3588" width="16.6640625" style="3" customWidth="1"/>
    <col min="3589" max="3589" width="14.6640625" style="3" customWidth="1"/>
    <col min="3590" max="3590" width="9.109375" style="3"/>
    <col min="3591" max="3591" width="15.6640625" style="3" customWidth="1"/>
    <col min="3592" max="3839" width="9.109375" style="3"/>
    <col min="3840" max="3840" width="16.5546875" style="3" customWidth="1"/>
    <col min="3841" max="3841" width="9.6640625" style="3" customWidth="1"/>
    <col min="3842" max="3842" width="16.6640625" style="3" customWidth="1"/>
    <col min="3843" max="3843" width="15.33203125" style="3" customWidth="1"/>
    <col min="3844" max="3844" width="16.6640625" style="3" customWidth="1"/>
    <col min="3845" max="3845" width="14.6640625" style="3" customWidth="1"/>
    <col min="3846" max="3846" width="9.109375" style="3"/>
    <col min="3847" max="3847" width="15.6640625" style="3" customWidth="1"/>
    <col min="3848" max="4095" width="9.109375" style="3"/>
    <col min="4096" max="4096" width="16.5546875" style="3" customWidth="1"/>
    <col min="4097" max="4097" width="9.6640625" style="3" customWidth="1"/>
    <col min="4098" max="4098" width="16.6640625" style="3" customWidth="1"/>
    <col min="4099" max="4099" width="15.33203125" style="3" customWidth="1"/>
    <col min="4100" max="4100" width="16.6640625" style="3" customWidth="1"/>
    <col min="4101" max="4101" width="14.6640625" style="3" customWidth="1"/>
    <col min="4102" max="4102" width="9.109375" style="3"/>
    <col min="4103" max="4103" width="15.6640625" style="3" customWidth="1"/>
    <col min="4104" max="4351" width="9.109375" style="3"/>
    <col min="4352" max="4352" width="16.5546875" style="3" customWidth="1"/>
    <col min="4353" max="4353" width="9.6640625" style="3" customWidth="1"/>
    <col min="4354" max="4354" width="16.6640625" style="3" customWidth="1"/>
    <col min="4355" max="4355" width="15.33203125" style="3" customWidth="1"/>
    <col min="4356" max="4356" width="16.6640625" style="3" customWidth="1"/>
    <col min="4357" max="4357" width="14.6640625" style="3" customWidth="1"/>
    <col min="4358" max="4358" width="9.109375" style="3"/>
    <col min="4359" max="4359" width="15.6640625" style="3" customWidth="1"/>
    <col min="4360" max="4607" width="9.109375" style="3"/>
    <col min="4608" max="4608" width="16.5546875" style="3" customWidth="1"/>
    <col min="4609" max="4609" width="9.6640625" style="3" customWidth="1"/>
    <col min="4610" max="4610" width="16.6640625" style="3" customWidth="1"/>
    <col min="4611" max="4611" width="15.33203125" style="3" customWidth="1"/>
    <col min="4612" max="4612" width="16.6640625" style="3" customWidth="1"/>
    <col min="4613" max="4613" width="14.6640625" style="3" customWidth="1"/>
    <col min="4614" max="4614" width="9.109375" style="3"/>
    <col min="4615" max="4615" width="15.6640625" style="3" customWidth="1"/>
    <col min="4616" max="4863" width="9.109375" style="3"/>
    <col min="4864" max="4864" width="16.5546875" style="3" customWidth="1"/>
    <col min="4865" max="4865" width="9.6640625" style="3" customWidth="1"/>
    <col min="4866" max="4866" width="16.6640625" style="3" customWidth="1"/>
    <col min="4867" max="4867" width="15.33203125" style="3" customWidth="1"/>
    <col min="4868" max="4868" width="16.6640625" style="3" customWidth="1"/>
    <col min="4869" max="4869" width="14.6640625" style="3" customWidth="1"/>
    <col min="4870" max="4870" width="9.109375" style="3"/>
    <col min="4871" max="4871" width="15.6640625" style="3" customWidth="1"/>
    <col min="4872" max="5119" width="9.109375" style="3"/>
    <col min="5120" max="5120" width="16.5546875" style="3" customWidth="1"/>
    <col min="5121" max="5121" width="9.6640625" style="3" customWidth="1"/>
    <col min="5122" max="5122" width="16.6640625" style="3" customWidth="1"/>
    <col min="5123" max="5123" width="15.33203125" style="3" customWidth="1"/>
    <col min="5124" max="5124" width="16.6640625" style="3" customWidth="1"/>
    <col min="5125" max="5125" width="14.6640625" style="3" customWidth="1"/>
    <col min="5126" max="5126" width="9.109375" style="3"/>
    <col min="5127" max="5127" width="15.6640625" style="3" customWidth="1"/>
    <col min="5128" max="5375" width="9.109375" style="3"/>
    <col min="5376" max="5376" width="16.5546875" style="3" customWidth="1"/>
    <col min="5377" max="5377" width="9.6640625" style="3" customWidth="1"/>
    <col min="5378" max="5378" width="16.6640625" style="3" customWidth="1"/>
    <col min="5379" max="5379" width="15.33203125" style="3" customWidth="1"/>
    <col min="5380" max="5380" width="16.6640625" style="3" customWidth="1"/>
    <col min="5381" max="5381" width="14.6640625" style="3" customWidth="1"/>
    <col min="5382" max="5382" width="9.109375" style="3"/>
    <col min="5383" max="5383" width="15.6640625" style="3" customWidth="1"/>
    <col min="5384" max="5631" width="9.109375" style="3"/>
    <col min="5632" max="5632" width="16.5546875" style="3" customWidth="1"/>
    <col min="5633" max="5633" width="9.6640625" style="3" customWidth="1"/>
    <col min="5634" max="5634" width="16.6640625" style="3" customWidth="1"/>
    <col min="5635" max="5635" width="15.33203125" style="3" customWidth="1"/>
    <col min="5636" max="5636" width="16.6640625" style="3" customWidth="1"/>
    <col min="5637" max="5637" width="14.6640625" style="3" customWidth="1"/>
    <col min="5638" max="5638" width="9.109375" style="3"/>
    <col min="5639" max="5639" width="15.6640625" style="3" customWidth="1"/>
    <col min="5640" max="5887" width="9.109375" style="3"/>
    <col min="5888" max="5888" width="16.5546875" style="3" customWidth="1"/>
    <col min="5889" max="5889" width="9.6640625" style="3" customWidth="1"/>
    <col min="5890" max="5890" width="16.6640625" style="3" customWidth="1"/>
    <col min="5891" max="5891" width="15.33203125" style="3" customWidth="1"/>
    <col min="5892" max="5892" width="16.6640625" style="3" customWidth="1"/>
    <col min="5893" max="5893" width="14.6640625" style="3" customWidth="1"/>
    <col min="5894" max="5894" width="9.109375" style="3"/>
    <col min="5895" max="5895" width="15.6640625" style="3" customWidth="1"/>
    <col min="5896" max="6143" width="9.109375" style="3"/>
    <col min="6144" max="6144" width="16.5546875" style="3" customWidth="1"/>
    <col min="6145" max="6145" width="9.6640625" style="3" customWidth="1"/>
    <col min="6146" max="6146" width="16.6640625" style="3" customWidth="1"/>
    <col min="6147" max="6147" width="15.33203125" style="3" customWidth="1"/>
    <col min="6148" max="6148" width="16.6640625" style="3" customWidth="1"/>
    <col min="6149" max="6149" width="14.6640625" style="3" customWidth="1"/>
    <col min="6150" max="6150" width="9.109375" style="3"/>
    <col min="6151" max="6151" width="15.6640625" style="3" customWidth="1"/>
    <col min="6152" max="6399" width="9.109375" style="3"/>
    <col min="6400" max="6400" width="16.5546875" style="3" customWidth="1"/>
    <col min="6401" max="6401" width="9.6640625" style="3" customWidth="1"/>
    <col min="6402" max="6402" width="16.6640625" style="3" customWidth="1"/>
    <col min="6403" max="6403" width="15.33203125" style="3" customWidth="1"/>
    <col min="6404" max="6404" width="16.6640625" style="3" customWidth="1"/>
    <col min="6405" max="6405" width="14.6640625" style="3" customWidth="1"/>
    <col min="6406" max="6406" width="9.109375" style="3"/>
    <col min="6407" max="6407" width="15.6640625" style="3" customWidth="1"/>
    <col min="6408" max="6655" width="9.109375" style="3"/>
    <col min="6656" max="6656" width="16.5546875" style="3" customWidth="1"/>
    <col min="6657" max="6657" width="9.6640625" style="3" customWidth="1"/>
    <col min="6658" max="6658" width="16.6640625" style="3" customWidth="1"/>
    <col min="6659" max="6659" width="15.33203125" style="3" customWidth="1"/>
    <col min="6660" max="6660" width="16.6640625" style="3" customWidth="1"/>
    <col min="6661" max="6661" width="14.6640625" style="3" customWidth="1"/>
    <col min="6662" max="6662" width="9.109375" style="3"/>
    <col min="6663" max="6663" width="15.6640625" style="3" customWidth="1"/>
    <col min="6664" max="6911" width="9.109375" style="3"/>
    <col min="6912" max="6912" width="16.5546875" style="3" customWidth="1"/>
    <col min="6913" max="6913" width="9.6640625" style="3" customWidth="1"/>
    <col min="6914" max="6914" width="16.6640625" style="3" customWidth="1"/>
    <col min="6915" max="6915" width="15.33203125" style="3" customWidth="1"/>
    <col min="6916" max="6916" width="16.6640625" style="3" customWidth="1"/>
    <col min="6917" max="6917" width="14.6640625" style="3" customWidth="1"/>
    <col min="6918" max="6918" width="9.109375" style="3"/>
    <col min="6919" max="6919" width="15.6640625" style="3" customWidth="1"/>
    <col min="6920" max="7167" width="9.109375" style="3"/>
    <col min="7168" max="7168" width="16.5546875" style="3" customWidth="1"/>
    <col min="7169" max="7169" width="9.6640625" style="3" customWidth="1"/>
    <col min="7170" max="7170" width="16.6640625" style="3" customWidth="1"/>
    <col min="7171" max="7171" width="15.33203125" style="3" customWidth="1"/>
    <col min="7172" max="7172" width="16.6640625" style="3" customWidth="1"/>
    <col min="7173" max="7173" width="14.6640625" style="3" customWidth="1"/>
    <col min="7174" max="7174" width="9.109375" style="3"/>
    <col min="7175" max="7175" width="15.6640625" style="3" customWidth="1"/>
    <col min="7176" max="7423" width="9.109375" style="3"/>
    <col min="7424" max="7424" width="16.5546875" style="3" customWidth="1"/>
    <col min="7425" max="7425" width="9.6640625" style="3" customWidth="1"/>
    <col min="7426" max="7426" width="16.6640625" style="3" customWidth="1"/>
    <col min="7427" max="7427" width="15.33203125" style="3" customWidth="1"/>
    <col min="7428" max="7428" width="16.6640625" style="3" customWidth="1"/>
    <col min="7429" max="7429" width="14.6640625" style="3" customWidth="1"/>
    <col min="7430" max="7430" width="9.109375" style="3"/>
    <col min="7431" max="7431" width="15.6640625" style="3" customWidth="1"/>
    <col min="7432" max="7679" width="9.109375" style="3"/>
    <col min="7680" max="7680" width="16.5546875" style="3" customWidth="1"/>
    <col min="7681" max="7681" width="9.6640625" style="3" customWidth="1"/>
    <col min="7682" max="7682" width="16.6640625" style="3" customWidth="1"/>
    <col min="7683" max="7683" width="15.33203125" style="3" customWidth="1"/>
    <col min="7684" max="7684" width="16.6640625" style="3" customWidth="1"/>
    <col min="7685" max="7685" width="14.6640625" style="3" customWidth="1"/>
    <col min="7686" max="7686" width="9.109375" style="3"/>
    <col min="7687" max="7687" width="15.6640625" style="3" customWidth="1"/>
    <col min="7688" max="7935" width="9.109375" style="3"/>
    <col min="7936" max="7936" width="16.5546875" style="3" customWidth="1"/>
    <col min="7937" max="7937" width="9.6640625" style="3" customWidth="1"/>
    <col min="7938" max="7938" width="16.6640625" style="3" customWidth="1"/>
    <col min="7939" max="7939" width="15.33203125" style="3" customWidth="1"/>
    <col min="7940" max="7940" width="16.6640625" style="3" customWidth="1"/>
    <col min="7941" max="7941" width="14.6640625" style="3" customWidth="1"/>
    <col min="7942" max="7942" width="9.109375" style="3"/>
    <col min="7943" max="7943" width="15.6640625" style="3" customWidth="1"/>
    <col min="7944" max="8191" width="9.109375" style="3"/>
    <col min="8192" max="8192" width="16.5546875" style="3" customWidth="1"/>
    <col min="8193" max="8193" width="9.6640625" style="3" customWidth="1"/>
    <col min="8194" max="8194" width="16.6640625" style="3" customWidth="1"/>
    <col min="8195" max="8195" width="15.33203125" style="3" customWidth="1"/>
    <col min="8196" max="8196" width="16.6640625" style="3" customWidth="1"/>
    <col min="8197" max="8197" width="14.6640625" style="3" customWidth="1"/>
    <col min="8198" max="8198" width="9.109375" style="3"/>
    <col min="8199" max="8199" width="15.6640625" style="3" customWidth="1"/>
    <col min="8200" max="8447" width="9.109375" style="3"/>
    <col min="8448" max="8448" width="16.5546875" style="3" customWidth="1"/>
    <col min="8449" max="8449" width="9.6640625" style="3" customWidth="1"/>
    <col min="8450" max="8450" width="16.6640625" style="3" customWidth="1"/>
    <col min="8451" max="8451" width="15.33203125" style="3" customWidth="1"/>
    <col min="8452" max="8452" width="16.6640625" style="3" customWidth="1"/>
    <col min="8453" max="8453" width="14.6640625" style="3" customWidth="1"/>
    <col min="8454" max="8454" width="9.109375" style="3"/>
    <col min="8455" max="8455" width="15.6640625" style="3" customWidth="1"/>
    <col min="8456" max="8703" width="9.109375" style="3"/>
    <col min="8704" max="8704" width="16.5546875" style="3" customWidth="1"/>
    <col min="8705" max="8705" width="9.6640625" style="3" customWidth="1"/>
    <col min="8706" max="8706" width="16.6640625" style="3" customWidth="1"/>
    <col min="8707" max="8707" width="15.33203125" style="3" customWidth="1"/>
    <col min="8708" max="8708" width="16.6640625" style="3" customWidth="1"/>
    <col min="8709" max="8709" width="14.6640625" style="3" customWidth="1"/>
    <col min="8710" max="8710" width="9.109375" style="3"/>
    <col min="8711" max="8711" width="15.6640625" style="3" customWidth="1"/>
    <col min="8712" max="8959" width="9.109375" style="3"/>
    <col min="8960" max="8960" width="16.5546875" style="3" customWidth="1"/>
    <col min="8961" max="8961" width="9.6640625" style="3" customWidth="1"/>
    <col min="8962" max="8962" width="16.6640625" style="3" customWidth="1"/>
    <col min="8963" max="8963" width="15.33203125" style="3" customWidth="1"/>
    <col min="8964" max="8964" width="16.6640625" style="3" customWidth="1"/>
    <col min="8965" max="8965" width="14.6640625" style="3" customWidth="1"/>
    <col min="8966" max="8966" width="9.109375" style="3"/>
    <col min="8967" max="8967" width="15.6640625" style="3" customWidth="1"/>
    <col min="8968" max="9215" width="9.109375" style="3"/>
    <col min="9216" max="9216" width="16.5546875" style="3" customWidth="1"/>
    <col min="9217" max="9217" width="9.6640625" style="3" customWidth="1"/>
    <col min="9218" max="9218" width="16.6640625" style="3" customWidth="1"/>
    <col min="9219" max="9219" width="15.33203125" style="3" customWidth="1"/>
    <col min="9220" max="9220" width="16.6640625" style="3" customWidth="1"/>
    <col min="9221" max="9221" width="14.6640625" style="3" customWidth="1"/>
    <col min="9222" max="9222" width="9.109375" style="3"/>
    <col min="9223" max="9223" width="15.6640625" style="3" customWidth="1"/>
    <col min="9224" max="9471" width="9.109375" style="3"/>
    <col min="9472" max="9472" width="16.5546875" style="3" customWidth="1"/>
    <col min="9473" max="9473" width="9.6640625" style="3" customWidth="1"/>
    <col min="9474" max="9474" width="16.6640625" style="3" customWidth="1"/>
    <col min="9475" max="9475" width="15.33203125" style="3" customWidth="1"/>
    <col min="9476" max="9476" width="16.6640625" style="3" customWidth="1"/>
    <col min="9477" max="9477" width="14.6640625" style="3" customWidth="1"/>
    <col min="9478" max="9478" width="9.109375" style="3"/>
    <col min="9479" max="9479" width="15.6640625" style="3" customWidth="1"/>
    <col min="9480" max="9727" width="9.109375" style="3"/>
    <col min="9728" max="9728" width="16.5546875" style="3" customWidth="1"/>
    <col min="9729" max="9729" width="9.6640625" style="3" customWidth="1"/>
    <col min="9730" max="9730" width="16.6640625" style="3" customWidth="1"/>
    <col min="9731" max="9731" width="15.33203125" style="3" customWidth="1"/>
    <col min="9732" max="9732" width="16.6640625" style="3" customWidth="1"/>
    <col min="9733" max="9733" width="14.6640625" style="3" customWidth="1"/>
    <col min="9734" max="9734" width="9.109375" style="3"/>
    <col min="9735" max="9735" width="15.6640625" style="3" customWidth="1"/>
    <col min="9736" max="9983" width="9.109375" style="3"/>
    <col min="9984" max="9984" width="16.5546875" style="3" customWidth="1"/>
    <col min="9985" max="9985" width="9.6640625" style="3" customWidth="1"/>
    <col min="9986" max="9986" width="16.6640625" style="3" customWidth="1"/>
    <col min="9987" max="9987" width="15.33203125" style="3" customWidth="1"/>
    <col min="9988" max="9988" width="16.6640625" style="3" customWidth="1"/>
    <col min="9989" max="9989" width="14.6640625" style="3" customWidth="1"/>
    <col min="9990" max="9990" width="9.109375" style="3"/>
    <col min="9991" max="9991" width="15.6640625" style="3" customWidth="1"/>
    <col min="9992" max="10239" width="9.109375" style="3"/>
    <col min="10240" max="10240" width="16.5546875" style="3" customWidth="1"/>
    <col min="10241" max="10241" width="9.6640625" style="3" customWidth="1"/>
    <col min="10242" max="10242" width="16.6640625" style="3" customWidth="1"/>
    <col min="10243" max="10243" width="15.33203125" style="3" customWidth="1"/>
    <col min="10244" max="10244" width="16.6640625" style="3" customWidth="1"/>
    <col min="10245" max="10245" width="14.6640625" style="3" customWidth="1"/>
    <col min="10246" max="10246" width="9.109375" style="3"/>
    <col min="10247" max="10247" width="15.6640625" style="3" customWidth="1"/>
    <col min="10248" max="10495" width="9.109375" style="3"/>
    <col min="10496" max="10496" width="16.5546875" style="3" customWidth="1"/>
    <col min="10497" max="10497" width="9.6640625" style="3" customWidth="1"/>
    <col min="10498" max="10498" width="16.6640625" style="3" customWidth="1"/>
    <col min="10499" max="10499" width="15.33203125" style="3" customWidth="1"/>
    <col min="10500" max="10500" width="16.6640625" style="3" customWidth="1"/>
    <col min="10501" max="10501" width="14.6640625" style="3" customWidth="1"/>
    <col min="10502" max="10502" width="9.109375" style="3"/>
    <col min="10503" max="10503" width="15.6640625" style="3" customWidth="1"/>
    <col min="10504" max="10751" width="9.109375" style="3"/>
    <col min="10752" max="10752" width="16.5546875" style="3" customWidth="1"/>
    <col min="10753" max="10753" width="9.6640625" style="3" customWidth="1"/>
    <col min="10754" max="10754" width="16.6640625" style="3" customWidth="1"/>
    <col min="10755" max="10755" width="15.33203125" style="3" customWidth="1"/>
    <col min="10756" max="10756" width="16.6640625" style="3" customWidth="1"/>
    <col min="10757" max="10757" width="14.6640625" style="3" customWidth="1"/>
    <col min="10758" max="10758" width="9.109375" style="3"/>
    <col min="10759" max="10759" width="15.6640625" style="3" customWidth="1"/>
    <col min="10760" max="11007" width="9.109375" style="3"/>
    <col min="11008" max="11008" width="16.5546875" style="3" customWidth="1"/>
    <col min="11009" max="11009" width="9.6640625" style="3" customWidth="1"/>
    <col min="11010" max="11010" width="16.6640625" style="3" customWidth="1"/>
    <col min="11011" max="11011" width="15.33203125" style="3" customWidth="1"/>
    <col min="11012" max="11012" width="16.6640625" style="3" customWidth="1"/>
    <col min="11013" max="11013" width="14.6640625" style="3" customWidth="1"/>
    <col min="11014" max="11014" width="9.109375" style="3"/>
    <col min="11015" max="11015" width="15.6640625" style="3" customWidth="1"/>
    <col min="11016" max="11263" width="9.109375" style="3"/>
    <col min="11264" max="11264" width="16.5546875" style="3" customWidth="1"/>
    <col min="11265" max="11265" width="9.6640625" style="3" customWidth="1"/>
    <col min="11266" max="11266" width="16.6640625" style="3" customWidth="1"/>
    <col min="11267" max="11267" width="15.33203125" style="3" customWidth="1"/>
    <col min="11268" max="11268" width="16.6640625" style="3" customWidth="1"/>
    <col min="11269" max="11269" width="14.6640625" style="3" customWidth="1"/>
    <col min="11270" max="11270" width="9.109375" style="3"/>
    <col min="11271" max="11271" width="15.6640625" style="3" customWidth="1"/>
    <col min="11272" max="11519" width="9.109375" style="3"/>
    <col min="11520" max="11520" width="16.5546875" style="3" customWidth="1"/>
    <col min="11521" max="11521" width="9.6640625" style="3" customWidth="1"/>
    <col min="11522" max="11522" width="16.6640625" style="3" customWidth="1"/>
    <col min="11523" max="11523" width="15.33203125" style="3" customWidth="1"/>
    <col min="11524" max="11524" width="16.6640625" style="3" customWidth="1"/>
    <col min="11525" max="11525" width="14.6640625" style="3" customWidth="1"/>
    <col min="11526" max="11526" width="9.109375" style="3"/>
    <col min="11527" max="11527" width="15.6640625" style="3" customWidth="1"/>
    <col min="11528" max="11775" width="9.109375" style="3"/>
    <col min="11776" max="11776" width="16.5546875" style="3" customWidth="1"/>
    <col min="11777" max="11777" width="9.6640625" style="3" customWidth="1"/>
    <col min="11778" max="11778" width="16.6640625" style="3" customWidth="1"/>
    <col min="11779" max="11779" width="15.33203125" style="3" customWidth="1"/>
    <col min="11780" max="11780" width="16.6640625" style="3" customWidth="1"/>
    <col min="11781" max="11781" width="14.6640625" style="3" customWidth="1"/>
    <col min="11782" max="11782" width="9.109375" style="3"/>
    <col min="11783" max="11783" width="15.6640625" style="3" customWidth="1"/>
    <col min="11784" max="12031" width="9.109375" style="3"/>
    <col min="12032" max="12032" width="16.5546875" style="3" customWidth="1"/>
    <col min="12033" max="12033" width="9.6640625" style="3" customWidth="1"/>
    <col min="12034" max="12034" width="16.6640625" style="3" customWidth="1"/>
    <col min="12035" max="12035" width="15.33203125" style="3" customWidth="1"/>
    <col min="12036" max="12036" width="16.6640625" style="3" customWidth="1"/>
    <col min="12037" max="12037" width="14.6640625" style="3" customWidth="1"/>
    <col min="12038" max="12038" width="9.109375" style="3"/>
    <col min="12039" max="12039" width="15.6640625" style="3" customWidth="1"/>
    <col min="12040" max="12287" width="9.109375" style="3"/>
    <col min="12288" max="12288" width="16.5546875" style="3" customWidth="1"/>
    <col min="12289" max="12289" width="9.6640625" style="3" customWidth="1"/>
    <col min="12290" max="12290" width="16.6640625" style="3" customWidth="1"/>
    <col min="12291" max="12291" width="15.33203125" style="3" customWidth="1"/>
    <col min="12292" max="12292" width="16.6640625" style="3" customWidth="1"/>
    <col min="12293" max="12293" width="14.6640625" style="3" customWidth="1"/>
    <col min="12294" max="12294" width="9.109375" style="3"/>
    <col min="12295" max="12295" width="15.6640625" style="3" customWidth="1"/>
    <col min="12296" max="12543" width="9.109375" style="3"/>
    <col min="12544" max="12544" width="16.5546875" style="3" customWidth="1"/>
    <col min="12545" max="12545" width="9.6640625" style="3" customWidth="1"/>
    <col min="12546" max="12546" width="16.6640625" style="3" customWidth="1"/>
    <col min="12547" max="12547" width="15.33203125" style="3" customWidth="1"/>
    <col min="12548" max="12548" width="16.6640625" style="3" customWidth="1"/>
    <col min="12549" max="12549" width="14.6640625" style="3" customWidth="1"/>
    <col min="12550" max="12550" width="9.109375" style="3"/>
    <col min="12551" max="12551" width="15.6640625" style="3" customWidth="1"/>
    <col min="12552" max="12799" width="9.109375" style="3"/>
    <col min="12800" max="12800" width="16.5546875" style="3" customWidth="1"/>
    <col min="12801" max="12801" width="9.6640625" style="3" customWidth="1"/>
    <col min="12802" max="12802" width="16.6640625" style="3" customWidth="1"/>
    <col min="12803" max="12803" width="15.33203125" style="3" customWidth="1"/>
    <col min="12804" max="12804" width="16.6640625" style="3" customWidth="1"/>
    <col min="12805" max="12805" width="14.6640625" style="3" customWidth="1"/>
    <col min="12806" max="12806" width="9.109375" style="3"/>
    <col min="12807" max="12807" width="15.6640625" style="3" customWidth="1"/>
    <col min="12808" max="13055" width="9.109375" style="3"/>
    <col min="13056" max="13056" width="16.5546875" style="3" customWidth="1"/>
    <col min="13057" max="13057" width="9.6640625" style="3" customWidth="1"/>
    <col min="13058" max="13058" width="16.6640625" style="3" customWidth="1"/>
    <col min="13059" max="13059" width="15.33203125" style="3" customWidth="1"/>
    <col min="13060" max="13060" width="16.6640625" style="3" customWidth="1"/>
    <col min="13061" max="13061" width="14.6640625" style="3" customWidth="1"/>
    <col min="13062" max="13062" width="9.109375" style="3"/>
    <col min="13063" max="13063" width="15.6640625" style="3" customWidth="1"/>
    <col min="13064" max="13311" width="9.109375" style="3"/>
    <col min="13312" max="13312" width="16.5546875" style="3" customWidth="1"/>
    <col min="13313" max="13313" width="9.6640625" style="3" customWidth="1"/>
    <col min="13314" max="13314" width="16.6640625" style="3" customWidth="1"/>
    <col min="13315" max="13315" width="15.33203125" style="3" customWidth="1"/>
    <col min="13316" max="13316" width="16.6640625" style="3" customWidth="1"/>
    <col min="13317" max="13317" width="14.6640625" style="3" customWidth="1"/>
    <col min="13318" max="13318" width="9.109375" style="3"/>
    <col min="13319" max="13319" width="15.6640625" style="3" customWidth="1"/>
    <col min="13320" max="13567" width="9.109375" style="3"/>
    <col min="13568" max="13568" width="16.5546875" style="3" customWidth="1"/>
    <col min="13569" max="13569" width="9.6640625" style="3" customWidth="1"/>
    <col min="13570" max="13570" width="16.6640625" style="3" customWidth="1"/>
    <col min="13571" max="13571" width="15.33203125" style="3" customWidth="1"/>
    <col min="13572" max="13572" width="16.6640625" style="3" customWidth="1"/>
    <col min="13573" max="13573" width="14.6640625" style="3" customWidth="1"/>
    <col min="13574" max="13574" width="9.109375" style="3"/>
    <col min="13575" max="13575" width="15.6640625" style="3" customWidth="1"/>
    <col min="13576" max="13823" width="9.109375" style="3"/>
    <col min="13824" max="13824" width="16.5546875" style="3" customWidth="1"/>
    <col min="13825" max="13825" width="9.6640625" style="3" customWidth="1"/>
    <col min="13826" max="13826" width="16.6640625" style="3" customWidth="1"/>
    <col min="13827" max="13827" width="15.33203125" style="3" customWidth="1"/>
    <col min="13828" max="13828" width="16.6640625" style="3" customWidth="1"/>
    <col min="13829" max="13829" width="14.6640625" style="3" customWidth="1"/>
    <col min="13830" max="13830" width="9.109375" style="3"/>
    <col min="13831" max="13831" width="15.6640625" style="3" customWidth="1"/>
    <col min="13832" max="14079" width="9.109375" style="3"/>
    <col min="14080" max="14080" width="16.5546875" style="3" customWidth="1"/>
    <col min="14081" max="14081" width="9.6640625" style="3" customWidth="1"/>
    <col min="14082" max="14082" width="16.6640625" style="3" customWidth="1"/>
    <col min="14083" max="14083" width="15.33203125" style="3" customWidth="1"/>
    <col min="14084" max="14084" width="16.6640625" style="3" customWidth="1"/>
    <col min="14085" max="14085" width="14.6640625" style="3" customWidth="1"/>
    <col min="14086" max="14086" width="9.109375" style="3"/>
    <col min="14087" max="14087" width="15.6640625" style="3" customWidth="1"/>
    <col min="14088" max="14335" width="9.109375" style="3"/>
    <col min="14336" max="14336" width="16.5546875" style="3" customWidth="1"/>
    <col min="14337" max="14337" width="9.6640625" style="3" customWidth="1"/>
    <col min="14338" max="14338" width="16.6640625" style="3" customWidth="1"/>
    <col min="14339" max="14339" width="15.33203125" style="3" customWidth="1"/>
    <col min="14340" max="14340" width="16.6640625" style="3" customWidth="1"/>
    <col min="14341" max="14341" width="14.6640625" style="3" customWidth="1"/>
    <col min="14342" max="14342" width="9.109375" style="3"/>
    <col min="14343" max="14343" width="15.6640625" style="3" customWidth="1"/>
    <col min="14344" max="14591" width="9.109375" style="3"/>
    <col min="14592" max="14592" width="16.5546875" style="3" customWidth="1"/>
    <col min="14593" max="14593" width="9.6640625" style="3" customWidth="1"/>
    <col min="14594" max="14594" width="16.6640625" style="3" customWidth="1"/>
    <col min="14595" max="14595" width="15.33203125" style="3" customWidth="1"/>
    <col min="14596" max="14596" width="16.6640625" style="3" customWidth="1"/>
    <col min="14597" max="14597" width="14.6640625" style="3" customWidth="1"/>
    <col min="14598" max="14598" width="9.109375" style="3"/>
    <col min="14599" max="14599" width="15.6640625" style="3" customWidth="1"/>
    <col min="14600" max="14847" width="9.109375" style="3"/>
    <col min="14848" max="14848" width="16.5546875" style="3" customWidth="1"/>
    <col min="14849" max="14849" width="9.6640625" style="3" customWidth="1"/>
    <col min="14850" max="14850" width="16.6640625" style="3" customWidth="1"/>
    <col min="14851" max="14851" width="15.33203125" style="3" customWidth="1"/>
    <col min="14852" max="14852" width="16.6640625" style="3" customWidth="1"/>
    <col min="14853" max="14853" width="14.6640625" style="3" customWidth="1"/>
    <col min="14854" max="14854" width="9.109375" style="3"/>
    <col min="14855" max="14855" width="15.6640625" style="3" customWidth="1"/>
    <col min="14856" max="15103" width="9.109375" style="3"/>
    <col min="15104" max="15104" width="16.5546875" style="3" customWidth="1"/>
    <col min="15105" max="15105" width="9.6640625" style="3" customWidth="1"/>
    <col min="15106" max="15106" width="16.6640625" style="3" customWidth="1"/>
    <col min="15107" max="15107" width="15.33203125" style="3" customWidth="1"/>
    <col min="15108" max="15108" width="16.6640625" style="3" customWidth="1"/>
    <col min="15109" max="15109" width="14.6640625" style="3" customWidth="1"/>
    <col min="15110" max="15110" width="9.109375" style="3"/>
    <col min="15111" max="15111" width="15.6640625" style="3" customWidth="1"/>
    <col min="15112" max="15359" width="9.109375" style="3"/>
    <col min="15360" max="15360" width="16.5546875" style="3" customWidth="1"/>
    <col min="15361" max="15361" width="9.6640625" style="3" customWidth="1"/>
    <col min="15362" max="15362" width="16.6640625" style="3" customWidth="1"/>
    <col min="15363" max="15363" width="15.33203125" style="3" customWidth="1"/>
    <col min="15364" max="15364" width="16.6640625" style="3" customWidth="1"/>
    <col min="15365" max="15365" width="14.6640625" style="3" customWidth="1"/>
    <col min="15366" max="15366" width="9.109375" style="3"/>
    <col min="15367" max="15367" width="15.6640625" style="3" customWidth="1"/>
    <col min="15368" max="15615" width="9.109375" style="3"/>
    <col min="15616" max="15616" width="16.5546875" style="3" customWidth="1"/>
    <col min="15617" max="15617" width="9.6640625" style="3" customWidth="1"/>
    <col min="15618" max="15618" width="16.6640625" style="3" customWidth="1"/>
    <col min="15619" max="15619" width="15.33203125" style="3" customWidth="1"/>
    <col min="15620" max="15620" width="16.6640625" style="3" customWidth="1"/>
    <col min="15621" max="15621" width="14.6640625" style="3" customWidth="1"/>
    <col min="15622" max="15622" width="9.109375" style="3"/>
    <col min="15623" max="15623" width="15.6640625" style="3" customWidth="1"/>
    <col min="15624" max="15871" width="9.109375" style="3"/>
    <col min="15872" max="15872" width="16.5546875" style="3" customWidth="1"/>
    <col min="15873" max="15873" width="9.6640625" style="3" customWidth="1"/>
    <col min="15874" max="15874" width="16.6640625" style="3" customWidth="1"/>
    <col min="15875" max="15875" width="15.33203125" style="3" customWidth="1"/>
    <col min="15876" max="15876" width="16.6640625" style="3" customWidth="1"/>
    <col min="15877" max="15877" width="14.6640625" style="3" customWidth="1"/>
    <col min="15878" max="15878" width="9.109375" style="3"/>
    <col min="15879" max="15879" width="15.6640625" style="3" customWidth="1"/>
    <col min="15880" max="16127" width="9.109375" style="3"/>
    <col min="16128" max="16128" width="16.5546875" style="3" customWidth="1"/>
    <col min="16129" max="16129" width="9.6640625" style="3" customWidth="1"/>
    <col min="16130" max="16130" width="16.6640625" style="3" customWidth="1"/>
    <col min="16131" max="16131" width="15.33203125" style="3" customWidth="1"/>
    <col min="16132" max="16132" width="16.6640625" style="3" customWidth="1"/>
    <col min="16133" max="16133" width="14.6640625" style="3" customWidth="1"/>
    <col min="16134" max="16134" width="9.109375" style="3"/>
    <col min="16135" max="16135" width="15.6640625" style="3" customWidth="1"/>
    <col min="16136" max="16384" width="9.109375" style="3"/>
  </cols>
  <sheetData>
    <row r="1" spans="1:7" ht="14.25" customHeigh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7" ht="14.25" customHeight="1" x14ac:dyDescent="0.3">
      <c r="A2" s="4"/>
      <c r="B2" s="5" t="s">
        <v>4</v>
      </c>
      <c r="C2" s="4" t="s">
        <v>5</v>
      </c>
      <c r="D2" s="5" t="s">
        <v>6</v>
      </c>
      <c r="E2" s="4" t="s">
        <v>7</v>
      </c>
    </row>
    <row r="3" spans="1:7" ht="14.25" customHeight="1" thickBot="1" x14ac:dyDescent="0.3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</row>
    <row r="4" spans="1:7" ht="13.5" customHeight="1" x14ac:dyDescent="0.25">
      <c r="A4" s="7" t="s">
        <v>13</v>
      </c>
      <c r="B4" s="8">
        <f>'[1]Progress Report Input'!EK41-'[1]Progress Report Input'!EJ41</f>
        <v>3</v>
      </c>
      <c r="C4" s="9">
        <f>'[1]Other Source Input'!E41</f>
        <v>35110</v>
      </c>
      <c r="D4" s="10">
        <f>IF((C4/B4)&lt;C4,C4/B4, C4)</f>
        <v>11703.333333333334</v>
      </c>
      <c r="E4" s="11">
        <f>'[1]Other Source Input'!T41/'[1]Other Source Input'!E41</f>
        <v>125483.5572201652</v>
      </c>
    </row>
    <row r="5" spans="1:7" ht="13.5" customHeight="1" x14ac:dyDescent="0.25">
      <c r="A5" s="12" t="s">
        <v>14</v>
      </c>
      <c r="B5" s="13">
        <f>'[1]Progress Report Input'!EK25-'[1]Progress Report Input'!EJ25</f>
        <v>1.75</v>
      </c>
      <c r="C5" s="14">
        <f>'[1]Other Source Input'!E25</f>
        <v>17069</v>
      </c>
      <c r="D5" s="15">
        <f>IF((C5/B5)&lt;C5,C5/B5, C5)</f>
        <v>9753.7142857142862</v>
      </c>
      <c r="E5" s="16">
        <f>'[1]Other Source Input'!T25/'[1]Other Source Input'!E25</f>
        <v>94442.409045638298</v>
      </c>
      <c r="G5" s="17"/>
    </row>
    <row r="6" spans="1:7" ht="13.5" customHeight="1" x14ac:dyDescent="0.25">
      <c r="A6" s="12" t="s">
        <v>15</v>
      </c>
      <c r="B6" s="13">
        <f>'[1]Progress Report Input'!EK34-'[1]Progress Report Input'!EJ34</f>
        <v>32.75</v>
      </c>
      <c r="C6" s="14">
        <f>'[1]Other Source Input'!E34</f>
        <v>309066</v>
      </c>
      <c r="D6" s="15">
        <f>IF((C6/B6)&lt;C6,C6/B6, C6)</f>
        <v>9437.1297709923656</v>
      </c>
      <c r="E6" s="16">
        <f>'[1]Other Source Input'!T34/'[1]Other Source Input'!E34</f>
        <v>668083.12923453248</v>
      </c>
      <c r="G6" s="17"/>
    </row>
    <row r="7" spans="1:7" ht="13.5" customHeight="1" x14ac:dyDescent="0.25">
      <c r="A7" s="12" t="s">
        <v>16</v>
      </c>
      <c r="B7" s="13">
        <f>'[1]Progress Report Input'!EK21-'[1]Progress Report Input'!EJ21</f>
        <v>12.875</v>
      </c>
      <c r="C7" s="14">
        <f>'[1]Other Source Input'!E21</f>
        <v>119045</v>
      </c>
      <c r="D7" s="15">
        <f>IF((C7/B7)&lt;C7,C7/B7, C7)</f>
        <v>9246.213592233009</v>
      </c>
      <c r="E7" s="16">
        <f>'[1]Other Source Input'!T21/'[1]Other Source Input'!E21</f>
        <v>532245.30262505775</v>
      </c>
      <c r="G7" s="17"/>
    </row>
    <row r="8" spans="1:7" ht="13.5" customHeight="1" x14ac:dyDescent="0.25">
      <c r="A8" s="12" t="s">
        <v>17</v>
      </c>
      <c r="B8" s="13">
        <f>'[1]Progress Report Input'!EK30-'[1]Progress Report Input'!EJ30</f>
        <v>37</v>
      </c>
      <c r="C8" s="14">
        <f>'[1]Other Source Input'!E30</f>
        <v>328192</v>
      </c>
      <c r="D8" s="15">
        <f>IF((C8/B8)&lt;C8,C8/B8, C8)</f>
        <v>8870.0540540540533</v>
      </c>
      <c r="E8" s="16">
        <f>'[1]Other Source Input'!T30/'[1]Other Source Input'!E30</f>
        <v>564400.96853975626</v>
      </c>
      <c r="G8" s="17"/>
    </row>
    <row r="9" spans="1:7" ht="13.5" customHeight="1" x14ac:dyDescent="0.25">
      <c r="A9" s="12" t="s">
        <v>18</v>
      </c>
      <c r="B9" s="13">
        <f>'[1]Progress Report Input'!EK26-'[1]Progress Report Input'!EJ26</f>
        <v>6</v>
      </c>
      <c r="C9" s="14">
        <f>'[1]Other Source Input'!E26</f>
        <v>52149</v>
      </c>
      <c r="D9" s="15">
        <f>IF((C9/B9)&lt;C9,C9/B9, C9)</f>
        <v>8691.5</v>
      </c>
      <c r="E9" s="16">
        <f>'[1]Other Source Input'!T26/'[1]Other Source Input'!E26</f>
        <v>275856.24978427199</v>
      </c>
      <c r="G9" s="17"/>
    </row>
    <row r="10" spans="1:7" ht="13.5" customHeight="1" x14ac:dyDescent="0.25">
      <c r="A10" s="12" t="s">
        <v>19</v>
      </c>
      <c r="B10" s="13">
        <f>'[1]Progress Report Input'!EK35-'[1]Progress Report Input'!EJ35</f>
        <v>27</v>
      </c>
      <c r="C10" s="14">
        <f>'[1]Other Source Input'!E35</f>
        <v>220974</v>
      </c>
      <c r="D10" s="15">
        <f>IF((C10/B10)&lt;C10,C10/B10, C10)</f>
        <v>8184.2222222222226</v>
      </c>
      <c r="E10" s="16">
        <f>'[1]Other Source Input'!T35/'[1]Other Source Input'!E35</f>
        <v>401271.17134142481</v>
      </c>
      <c r="G10" s="17"/>
    </row>
    <row r="11" spans="1:7" ht="13.5" customHeight="1" x14ac:dyDescent="0.25">
      <c r="A11" s="12" t="s">
        <v>20</v>
      </c>
      <c r="B11" s="13">
        <f>'[1]Progress Report Input'!EK28-'[1]Progress Report Input'!EJ28</f>
        <v>4</v>
      </c>
      <c r="C11" s="14">
        <f>'[1]Other Source Input'!E28</f>
        <v>32665</v>
      </c>
      <c r="D11" s="15">
        <f>IF((C11/B11)&lt;C11,C11/B11, C11)</f>
        <v>8166.25</v>
      </c>
      <c r="E11" s="16">
        <f>'[1]Other Source Input'!T28/'[1]Other Source Input'!E28</f>
        <v>170823.58793816011</v>
      </c>
      <c r="G11" s="17"/>
    </row>
    <row r="12" spans="1:7" ht="13.5" customHeight="1" x14ac:dyDescent="0.25">
      <c r="A12" s="12" t="s">
        <v>21</v>
      </c>
      <c r="B12" s="13">
        <f>'[1]Progress Report Input'!EK40-'[1]Progress Report Input'!EJ40</f>
        <v>14</v>
      </c>
      <c r="C12" s="14">
        <f>'[1]Other Source Input'!E40</f>
        <v>109924</v>
      </c>
      <c r="D12" s="15">
        <f>IF((C12/B12)&lt;C12,C12/B12, C12)</f>
        <v>7851.7142857142853</v>
      </c>
      <c r="E12" s="16">
        <f>'[1]Other Source Input'!T40/'[1]Other Source Input'!E40</f>
        <v>537347.74709799502</v>
      </c>
      <c r="G12" s="17"/>
    </row>
    <row r="13" spans="1:7" ht="13.5" customHeight="1" x14ac:dyDescent="0.25">
      <c r="A13" s="12" t="s">
        <v>22</v>
      </c>
      <c r="B13" s="13">
        <f>'[1]Progress Report Input'!EK27-'[1]Progress Report Input'!EJ27</f>
        <v>6</v>
      </c>
      <c r="C13" s="14">
        <f>'[1]Other Source Input'!E27</f>
        <v>46348</v>
      </c>
      <c r="D13" s="15">
        <f>IF((C13/B13)&lt;C13,C13/B13, C13)</f>
        <v>7724.666666666667</v>
      </c>
      <c r="E13" s="16">
        <f>'[1]Other Source Input'!T27/'[1]Other Source Input'!E27</f>
        <v>142657.49546906014</v>
      </c>
      <c r="G13" s="17"/>
    </row>
    <row r="14" spans="1:7" ht="13.5" customHeight="1" x14ac:dyDescent="0.25">
      <c r="A14" s="12" t="s">
        <v>23</v>
      </c>
      <c r="B14" s="13">
        <f>'[1]Progress Report Input'!EK9-'[1]Progress Report Input'!EJ9</f>
        <v>24</v>
      </c>
      <c r="C14" s="14">
        <f>'[1]Other Source Input'!E9</f>
        <v>183516</v>
      </c>
      <c r="D14" s="15">
        <f>IF((C14/B14)&lt;C14,C14/B14, C14)</f>
        <v>7646.5</v>
      </c>
      <c r="E14" s="16">
        <f>'[1]Other Source Input'!T9/'[1]Other Source Input'!E9</f>
        <v>559954.45532814576</v>
      </c>
      <c r="G14" s="17"/>
    </row>
    <row r="15" spans="1:7" ht="13.5" customHeight="1" x14ac:dyDescent="0.25">
      <c r="A15" s="12" t="s">
        <v>24</v>
      </c>
      <c r="B15" s="13">
        <f>'[1]Progress Report Input'!EK37-'[1]Progress Report Input'!EJ37</f>
        <v>17.125</v>
      </c>
      <c r="C15" s="14">
        <f>'[1]Other Source Input'!E37</f>
        <v>122578</v>
      </c>
      <c r="D15" s="15">
        <f>IF((C15/B15)&lt;C15,C15/B15, C15)</f>
        <v>7157.8394160583939</v>
      </c>
      <c r="E15" s="16">
        <f>'[1]Other Source Input'!T37/'[1]Other Source Input'!E37</f>
        <v>476785.87192644685</v>
      </c>
      <c r="G15" s="17"/>
    </row>
    <row r="16" spans="1:7" ht="13.5" customHeight="1" x14ac:dyDescent="0.25">
      <c r="A16" s="12" t="s">
        <v>25</v>
      </c>
      <c r="B16" s="13">
        <f>'[1]Progress Report Input'!EK13-'[1]Progress Report Input'!EJ13</f>
        <v>1.25</v>
      </c>
      <c r="C16" s="14">
        <f>'[1]Other Source Input'!E13</f>
        <v>8866</v>
      </c>
      <c r="D16" s="15">
        <f>IF((C16/B16)&lt;C16,C16/B16, C16)</f>
        <v>7092.8</v>
      </c>
      <c r="E16" s="16">
        <f>'[1]Other Source Input'!T13/'[1]Other Source Input'!E13</f>
        <v>92935.732009925559</v>
      </c>
      <c r="G16" s="17"/>
    </row>
    <row r="17" spans="1:7" ht="13.5" customHeight="1" x14ac:dyDescent="0.25">
      <c r="A17" s="12" t="s">
        <v>26</v>
      </c>
      <c r="B17" s="18">
        <f>'[1]Progress Report Input'!EK16-'[1]Progress Report Input'!EJ16</f>
        <v>8</v>
      </c>
      <c r="C17" s="14">
        <f>'[1]Other Source Input'!E16</f>
        <v>56232</v>
      </c>
      <c r="D17" s="19">
        <f>IF((C17/B17)&lt;C17,C17/B17, C17)</f>
        <v>7029</v>
      </c>
      <c r="E17" s="16">
        <f>'[1]Other Source Input'!T16/'[1]Other Source Input'!E16</f>
        <v>285547.42548726703</v>
      </c>
      <c r="G17" s="17"/>
    </row>
    <row r="18" spans="1:7" ht="13.5" customHeight="1" x14ac:dyDescent="0.25">
      <c r="A18" s="12" t="s">
        <v>27</v>
      </c>
      <c r="B18" s="13">
        <f>'[1]Progress Report Input'!EK36-'[1]Progress Report Input'!EJ36</f>
        <v>5.875</v>
      </c>
      <c r="C18" s="14">
        <f>'[1]Other Source Input'!E36</f>
        <v>40776</v>
      </c>
      <c r="D18" s="15">
        <f>IF((C18/B18)&lt;C18,C18/B18, C18)</f>
        <v>6940.5957446808507</v>
      </c>
      <c r="E18" s="16">
        <f>'[1]Other Source Input'!T36/'[1]Other Source Input'!E36</f>
        <v>150238.83188640376</v>
      </c>
      <c r="G18" s="17"/>
    </row>
    <row r="19" spans="1:7" ht="13.5" customHeight="1" x14ac:dyDescent="0.25">
      <c r="A19" s="12" t="s">
        <v>28</v>
      </c>
      <c r="B19" s="13">
        <f>'[1]Progress Report Input'!EK24-'[1]Progress Report Input'!EJ24</f>
        <v>9</v>
      </c>
      <c r="C19" s="14">
        <f>'[1]Other Source Input'!E24</f>
        <v>61111</v>
      </c>
      <c r="D19" s="15">
        <f>IF((C19/B19)&lt;C19,C19/B19, C19)</f>
        <v>6790.1111111111113</v>
      </c>
      <c r="E19" s="16">
        <f>'[1]Other Source Input'!T24/'[1]Other Source Input'!E24</f>
        <v>263001.31354420644</v>
      </c>
      <c r="G19" s="17"/>
    </row>
    <row r="20" spans="1:7" ht="13.5" customHeight="1" x14ac:dyDescent="0.25">
      <c r="A20" s="12" t="s">
        <v>29</v>
      </c>
      <c r="B20" s="13">
        <f>'[1]Progress Report Input'!EK4-'[1]Progress Report Input'!EJ4</f>
        <v>2</v>
      </c>
      <c r="C20" s="14">
        <f>'[1]Other Source Input'!E4</f>
        <v>13112</v>
      </c>
      <c r="D20" s="15">
        <f>IF((C20/B20)&lt;C20,C20/B20, C20)</f>
        <v>6556</v>
      </c>
      <c r="E20" s="16">
        <f>'[1]Other Source Input'!T4/'[1]Other Source Input'!E4</f>
        <v>207334.73154362416</v>
      </c>
      <c r="G20" s="17"/>
    </row>
    <row r="21" spans="1:7" ht="13.5" customHeight="1" x14ac:dyDescent="0.25">
      <c r="A21" s="12" t="s">
        <v>30</v>
      </c>
      <c r="B21" s="13">
        <f>'[1]Progress Report Input'!EK42-'[1]Progress Report Input'!EJ42</f>
        <v>16</v>
      </c>
      <c r="C21" s="14">
        <f>'[1]Other Source Input'!E42</f>
        <v>104382</v>
      </c>
      <c r="D21" s="15">
        <f>IF((C21/B21)&lt;C21,C21/B21, C21)</f>
        <v>6523.875</v>
      </c>
      <c r="E21" s="16">
        <f>'[1]Other Source Input'!T42/'[1]Other Source Input'!E42</f>
        <v>285769.08945028839</v>
      </c>
      <c r="G21" s="17"/>
    </row>
    <row r="22" spans="1:7" ht="13.5" customHeight="1" x14ac:dyDescent="0.25">
      <c r="A22" s="12" t="s">
        <v>31</v>
      </c>
      <c r="B22" s="13">
        <f>'[1]Progress Report Input'!EK17-'[1]Progress Report Input'!EJ17</f>
        <v>9</v>
      </c>
      <c r="C22" s="14">
        <f>'[1]Other Source Input'!E17</f>
        <v>56931</v>
      </c>
      <c r="D22" s="15">
        <f>IF((C22/B22)&lt;C22,C22/B22, C22)</f>
        <v>6325.666666666667</v>
      </c>
      <c r="E22" s="16">
        <f>'[1]Other Source Input'!T17/'[1]Other Source Input'!E17</f>
        <v>214068.05359118932</v>
      </c>
      <c r="G22" s="17"/>
    </row>
    <row r="23" spans="1:7" ht="13.5" customHeight="1" x14ac:dyDescent="0.25">
      <c r="A23" s="12" t="s">
        <v>32</v>
      </c>
      <c r="B23" s="13">
        <f>'[1]Progress Report Input'!EK6-'[1]Progress Report Input'!EJ6</f>
        <v>13</v>
      </c>
      <c r="C23" s="14">
        <f>'[1]Other Source Input'!E6</f>
        <v>78235</v>
      </c>
      <c r="D23" s="15">
        <f>IF((C23/B23)&lt;C23,C23/B23, C23)</f>
        <v>6018.0769230769229</v>
      </c>
      <c r="E23" s="16">
        <f>'[1]Other Source Input'!T6/'[1]Other Source Input'!E6</f>
        <v>417729.42166549497</v>
      </c>
      <c r="G23" s="17"/>
    </row>
    <row r="24" spans="1:7" ht="13.5" customHeight="1" x14ac:dyDescent="0.25">
      <c r="A24" s="12" t="s">
        <v>33</v>
      </c>
      <c r="B24" s="13">
        <f>'[1]Progress Report Input'!EK19-'[1]Progress Report Input'!EJ19</f>
        <v>5</v>
      </c>
      <c r="C24" s="14">
        <f>'[1]Other Source Input'!E19</f>
        <v>29967</v>
      </c>
      <c r="D24" s="15">
        <f>IF((C24/B24)&lt;C24,C24/B24, C24)</f>
        <v>5993.4</v>
      </c>
      <c r="E24" s="16">
        <f>'[1]Other Source Input'!T19/'[1]Other Source Input'!E19</f>
        <v>304376.37748189678</v>
      </c>
      <c r="G24" s="17"/>
    </row>
    <row r="25" spans="1:7" ht="13.5" customHeight="1" x14ac:dyDescent="0.25">
      <c r="A25" s="12" t="s">
        <v>34</v>
      </c>
      <c r="B25" s="13">
        <f>'[1]Progress Report Input'!EK20-'[1]Progress Report Input'!EJ20</f>
        <v>120</v>
      </c>
      <c r="C25" s="14">
        <f>'[1]Other Source Input'!E20</f>
        <v>705168</v>
      </c>
      <c r="D25" s="15">
        <f>IF((C25/B25)&lt;C25,C25/B25, C25)</f>
        <v>5876.4</v>
      </c>
      <c r="E25" s="16">
        <f>'[1]Other Source Input'!T20/'[1]Other Source Input'!E20</f>
        <v>1194416.5815763052</v>
      </c>
      <c r="G25" s="17"/>
    </row>
    <row r="26" spans="1:7" ht="13.5" customHeight="1" x14ac:dyDescent="0.25">
      <c r="A26" s="12" t="s">
        <v>35</v>
      </c>
      <c r="B26" s="13">
        <f>'[1]Progress Report Input'!EK32-'[1]Progress Report Input'!EJ32</f>
        <v>13</v>
      </c>
      <c r="C26" s="14">
        <f>'[1]Other Source Input'!E32</f>
        <v>67264</v>
      </c>
      <c r="D26" s="15">
        <f>IF((C26/B26)&lt;C26,C26/B26, C26)</f>
        <v>5174.1538461538457</v>
      </c>
      <c r="E26" s="16">
        <f>'[1]Other Source Input'!T32/'[1]Other Source Input'!E32</f>
        <v>475174.60152533301</v>
      </c>
      <c r="G26" s="17"/>
    </row>
    <row r="27" spans="1:7" ht="13.5" customHeight="1" x14ac:dyDescent="0.25">
      <c r="A27" s="12" t="s">
        <v>36</v>
      </c>
      <c r="B27" s="13">
        <f>'[1]Progress Report Input'!EK7-'[1]Progress Report Input'!EJ7</f>
        <v>9</v>
      </c>
      <c r="C27" s="14">
        <f>'[1]Other Source Input'!E7</f>
        <v>45343</v>
      </c>
      <c r="D27" s="15">
        <f>IF((C27/B27)&lt;C27,C27/B27, C27)</f>
        <v>5038.1111111111113</v>
      </c>
      <c r="E27" s="16">
        <f>'[1]Other Source Input'!T7/'[1]Other Source Input'!E7</f>
        <v>465294.1467922281</v>
      </c>
      <c r="G27" s="17"/>
    </row>
    <row r="28" spans="1:7" ht="13.5" customHeight="1" x14ac:dyDescent="0.25">
      <c r="A28" s="12" t="s">
        <v>37</v>
      </c>
      <c r="B28" s="13">
        <f>'[1]Progress Report Input'!EK12-'[1]Progress Report Input'!EJ12</f>
        <v>5.5</v>
      </c>
      <c r="C28" s="14">
        <f>'[1]Other Source Input'!E12</f>
        <v>27704</v>
      </c>
      <c r="D28" s="15">
        <f>IF((C28/B28)&lt;C28,C28/B28, C28)</f>
        <v>5037.090909090909</v>
      </c>
      <c r="E28" s="16">
        <f>'[1]Other Source Input'!T12/'[1]Other Source Input'!E12</f>
        <v>292492.76638752525</v>
      </c>
      <c r="G28" s="17"/>
    </row>
    <row r="29" spans="1:7" ht="13.5" customHeight="1" x14ac:dyDescent="0.25">
      <c r="A29" s="12" t="s">
        <v>38</v>
      </c>
      <c r="B29" s="13">
        <f>'[1]Progress Report Input'!EK11-'[1]Progress Report Input'!EJ11</f>
        <v>10.75</v>
      </c>
      <c r="C29" s="14">
        <f>'[1]Other Source Input'!E11</f>
        <v>53449</v>
      </c>
      <c r="D29" s="15">
        <f>IF((C29/B29)&lt;C29,C29/B29, C29)</f>
        <v>4972</v>
      </c>
      <c r="E29" s="16">
        <f>'[1]Other Source Input'!T11/'[1]Other Source Input'!E11</f>
        <v>327805.74340025068</v>
      </c>
      <c r="G29" s="17"/>
    </row>
    <row r="30" spans="1:7" ht="13.5" customHeight="1" x14ac:dyDescent="0.25">
      <c r="A30" s="12" t="s">
        <v>39</v>
      </c>
      <c r="B30" s="13">
        <f>'[1]Progress Report Input'!EK29-'[1]Progress Report Input'!EJ29</f>
        <v>3</v>
      </c>
      <c r="C30" s="14">
        <f>'[1]Other Source Input'!E29</f>
        <v>14855</v>
      </c>
      <c r="D30" s="15">
        <f>IF((C30/B30)&lt;C30,C30/B30, C30)</f>
        <v>4951.666666666667</v>
      </c>
      <c r="E30" s="16">
        <f>'[1]Other Source Input'!T29/'[1]Other Source Input'!E29</f>
        <v>151535.86677886234</v>
      </c>
      <c r="G30" s="17"/>
    </row>
    <row r="31" spans="1:7" ht="13.5" customHeight="1" x14ac:dyDescent="0.25">
      <c r="A31" s="12" t="s">
        <v>40</v>
      </c>
      <c r="B31" s="13">
        <f>'[1]Progress Report Input'!EK18-'[1]Progress Report Input'!EJ18</f>
        <v>10</v>
      </c>
      <c r="C31" s="14">
        <f>'[1]Other Source Input'!E18</f>
        <v>49296</v>
      </c>
      <c r="D31" s="15">
        <f>IF((C31/B31)&lt;C31,C31/B31, C31)</f>
        <v>4929.6000000000004</v>
      </c>
      <c r="E31" s="16">
        <f>'[1]Other Source Input'!T18/'[1]Other Source Input'!E18</f>
        <v>515758.11471518985</v>
      </c>
      <c r="G31" s="17"/>
    </row>
    <row r="32" spans="1:7" ht="13.5" customHeight="1" x14ac:dyDescent="0.25">
      <c r="A32" s="12" t="s">
        <v>41</v>
      </c>
      <c r="B32" s="20">
        <f>'[1]Progress Report Input'!EK23-'[1]Progress Report Input'!EJ23</f>
        <v>4.5</v>
      </c>
      <c r="C32" s="14">
        <f>'[1]Other Source Input'!E23</f>
        <v>21654</v>
      </c>
      <c r="D32" s="15">
        <f>IF((C32/B32)&lt;C32,C32/B32, C32)</f>
        <v>4812</v>
      </c>
      <c r="E32" s="16">
        <f>'[1]Other Source Input'!T23/'[1]Other Source Input'!E23</f>
        <v>202776.6071395585</v>
      </c>
      <c r="G32" s="17"/>
    </row>
    <row r="33" spans="1:7" ht="13.5" customHeight="1" x14ac:dyDescent="0.25">
      <c r="A33" s="12" t="s">
        <v>42</v>
      </c>
      <c r="B33" s="13">
        <f>'[1]Progress Report Input'!EK14-'[1]Progress Report Input'!EJ14</f>
        <v>7</v>
      </c>
      <c r="C33" s="14">
        <f>'[1]Other Source Input'!E14</f>
        <v>33455</v>
      </c>
      <c r="D33" s="15">
        <f>IF((C33/B33)&lt;C33,C33/B33, C33)</f>
        <v>4779.2857142857147</v>
      </c>
      <c r="E33" s="16">
        <f>'[1]Other Source Input'!T14/'[1]Other Source Input'!E14</f>
        <v>488696.74787027348</v>
      </c>
      <c r="G33" s="17"/>
    </row>
    <row r="34" spans="1:7" ht="13.5" customHeight="1" x14ac:dyDescent="0.25">
      <c r="A34" s="12" t="s">
        <v>43</v>
      </c>
      <c r="B34" s="13">
        <f>'[1]Progress Report Input'!EK31-'[1]Progress Report Input'!EJ31</f>
        <v>3.75</v>
      </c>
      <c r="C34" s="14">
        <f>'[1]Other Source Input'!E31</f>
        <v>16992</v>
      </c>
      <c r="D34" s="15">
        <f>IF((C34/B34)&lt;C34,C34/B34, C34)</f>
        <v>4531.2</v>
      </c>
      <c r="E34" s="16">
        <f>'[1]Other Source Input'!T31/'[1]Other Source Input'!E31</f>
        <v>839547.74505649717</v>
      </c>
      <c r="G34" s="17"/>
    </row>
    <row r="35" spans="1:7" ht="13.5" customHeight="1" x14ac:dyDescent="0.25">
      <c r="A35" s="12" t="s">
        <v>44</v>
      </c>
      <c r="B35" s="13">
        <f>'[1]Progress Report Input'!EK22-'[1]Progress Report Input'!EJ22</f>
        <v>8</v>
      </c>
      <c r="C35" s="14">
        <f>'[1]Other Source Input'!E22</f>
        <v>35237</v>
      </c>
      <c r="D35" s="15">
        <f>IF((C35/B35)&lt;C35,C35/B35, C35)</f>
        <v>4404.625</v>
      </c>
      <c r="E35" s="16">
        <f>'[1]Other Source Input'!T22/'[1]Other Source Input'!E22</f>
        <v>414505.19453983026</v>
      </c>
      <c r="G35" s="17"/>
    </row>
    <row r="36" spans="1:7" ht="13.5" customHeight="1" x14ac:dyDescent="0.25">
      <c r="A36" s="12" t="s">
        <v>45</v>
      </c>
      <c r="B36" s="13">
        <f>'[1]Progress Report Input'!EK8-'[1]Progress Report Input'!EJ8</f>
        <v>11</v>
      </c>
      <c r="C36" s="14">
        <f>'[1]Other Source Input'!E8</f>
        <v>47360</v>
      </c>
      <c r="D36" s="15">
        <f>IF((C36/B36)&lt;C36,C36/B36, C36)</f>
        <v>4305.454545454545</v>
      </c>
      <c r="E36" s="16">
        <f>'[1]Other Source Input'!T8/'[1]Other Source Input'!E8</f>
        <v>331434.48872466217</v>
      </c>
      <c r="G36" s="17"/>
    </row>
    <row r="37" spans="1:7" ht="13.5" customHeight="1" x14ac:dyDescent="0.25">
      <c r="A37" s="12" t="s">
        <v>46</v>
      </c>
      <c r="B37" s="13">
        <f>'[1]Progress Report Input'!EK33-'[1]Progress Report Input'!EJ33</f>
        <v>2</v>
      </c>
      <c r="C37" s="14">
        <f>'[1]Other Source Input'!E33</f>
        <v>8051</v>
      </c>
      <c r="D37" s="15">
        <f>IF((C37/B37)&lt;C37,C37/B37, C37)</f>
        <v>4025.5</v>
      </c>
      <c r="E37" s="16">
        <f>'[1]Other Source Input'!T33/'[1]Other Source Input'!E33</f>
        <v>300665.84275245311</v>
      </c>
      <c r="G37" s="17"/>
    </row>
    <row r="38" spans="1:7" ht="13.5" customHeight="1" x14ac:dyDescent="0.25">
      <c r="A38" s="21" t="s">
        <v>47</v>
      </c>
      <c r="B38" s="22">
        <f>'[1]Progress Report Input'!EK15-'[1]Progress Report Input'!EJ15</f>
        <v>0.32500000000000001</v>
      </c>
      <c r="C38" s="23">
        <f>'[1]Other Source Input'!E15</f>
        <v>3771</v>
      </c>
      <c r="D38" s="24">
        <f>IF((C38/B38)&lt;C38,C38/B38, C38)</f>
        <v>3771</v>
      </c>
      <c r="E38" s="25">
        <f>'[1]Other Source Input'!T15/'[1]Other Source Input'!E15</f>
        <v>83847.239459029428</v>
      </c>
      <c r="G38" s="17"/>
    </row>
    <row r="39" spans="1:7" ht="13.5" customHeight="1" x14ac:dyDescent="0.25">
      <c r="A39" s="12" t="s">
        <v>48</v>
      </c>
      <c r="B39" s="13">
        <f>'[1]Progress Report Input'!EK5-'[1]Progress Report Input'!EJ5</f>
        <v>2.75</v>
      </c>
      <c r="C39" s="14">
        <f>'[1]Other Source Input'!E5</f>
        <v>10370</v>
      </c>
      <c r="D39" s="15">
        <f>IF((C39/B39)&lt;C39,C39/B39, C39)</f>
        <v>3770.909090909091</v>
      </c>
      <c r="E39" s="16">
        <f>'[1]Other Source Input'!T5/'[1]Other Source Input'!E5</f>
        <v>211134.15197685632</v>
      </c>
      <c r="G39" s="17"/>
    </row>
    <row r="40" spans="1:7" ht="13.5" customHeight="1" x14ac:dyDescent="0.25">
      <c r="A40" s="12" t="s">
        <v>49</v>
      </c>
      <c r="B40" s="13">
        <f>'[1]Progress Report Input'!EK39-'[1]Progress Report Input'!EJ39</f>
        <v>8</v>
      </c>
      <c r="C40" s="14">
        <f>'[1]Other Source Input'!E39</f>
        <v>28617</v>
      </c>
      <c r="D40" s="15">
        <f>IF((C40/B40)&lt;C40,C40/B40, C40)</f>
        <v>3577.125</v>
      </c>
      <c r="E40" s="16">
        <f>'[1]Other Source Input'!T39/'[1]Other Source Input'!E39</f>
        <v>322173.01768179756</v>
      </c>
      <c r="G40" s="17"/>
    </row>
    <row r="41" spans="1:7" ht="13.5" customHeight="1" x14ac:dyDescent="0.25">
      <c r="A41" s="12" t="s">
        <v>50</v>
      </c>
      <c r="B41" s="13">
        <f>'[1]Progress Report Input'!EK10-'[1]Progress Report Input'!EJ10</f>
        <v>1.95</v>
      </c>
      <c r="C41" s="14">
        <f>'[1]Other Source Input'!E10</f>
        <v>5497</v>
      </c>
      <c r="D41" s="15">
        <f>IF((C41/B41)&lt;C41,C41/B41, C41)</f>
        <v>2818.9743589743589</v>
      </c>
      <c r="E41" s="16">
        <f>'[1]Other Source Input'!T10/'[1]Other Source Input'!E10</f>
        <v>117609.61215208295</v>
      </c>
      <c r="G41" s="17"/>
    </row>
    <row r="42" spans="1:7" ht="13.5" customHeight="1" thickBot="1" x14ac:dyDescent="0.3">
      <c r="A42" s="26" t="s">
        <v>51</v>
      </c>
      <c r="B42" s="27">
        <f>'[1]Progress Report Input'!EK38-'[1]Progress Report Input'!EJ38</f>
        <v>2.25</v>
      </c>
      <c r="C42" s="28">
        <f>'[1]Other Source Input'!E38</f>
        <v>4192</v>
      </c>
      <c r="D42" s="29">
        <f>IF((C42/B42)&lt;C42,C42/B42, C42)</f>
        <v>1863.1111111111111</v>
      </c>
      <c r="E42" s="30">
        <f>'[1]Other Source Input'!T38/'[1]Other Source Input'!E38</f>
        <v>196712.14098282444</v>
      </c>
    </row>
    <row r="43" spans="1:7" ht="13.5" customHeight="1" thickBot="1" x14ac:dyDescent="0.3">
      <c r="A43" s="31" t="s">
        <v>1</v>
      </c>
      <c r="B43" s="32">
        <f>'[1]Progress Report Input'!EK43-'[1]Progress Report Input'!EJ43</f>
        <v>477.40000000000003</v>
      </c>
      <c r="C43" s="33">
        <f>SUM(C4:C42)</f>
        <v>3204523</v>
      </c>
      <c r="D43" s="34"/>
      <c r="E43" s="35"/>
    </row>
    <row r="44" spans="1:7" ht="13.5" customHeight="1" thickBot="1" x14ac:dyDescent="0.3">
      <c r="A44" s="36" t="s">
        <v>52</v>
      </c>
      <c r="B44" s="37"/>
      <c r="C44" s="38"/>
      <c r="D44" s="39">
        <f>AVERAGE(D4:D42)</f>
        <v>6213.8684724687582</v>
      </c>
      <c r="E44" s="40">
        <f>AVERAGE(E4:E42)</f>
        <v>351331.62901852594</v>
      </c>
    </row>
    <row r="45" spans="1:7" ht="13.5" customHeight="1" thickBot="1" x14ac:dyDescent="0.3">
      <c r="A45" s="31" t="s">
        <v>53</v>
      </c>
      <c r="B45" s="41"/>
      <c r="C45" s="42"/>
      <c r="D45" s="34">
        <f>MEDIAN(D4:D42)</f>
        <v>6018.0769230769229</v>
      </c>
      <c r="E45" s="35">
        <f>MEDIAN(E4:E42)</f>
        <v>300665.84275245311</v>
      </c>
    </row>
    <row r="46" spans="1:7" ht="13.5" customHeight="1" thickBot="1" x14ac:dyDescent="0.3">
      <c r="A46" s="31" t="s">
        <v>54</v>
      </c>
      <c r="B46" s="41"/>
      <c r="C46" s="42"/>
      <c r="D46" s="34"/>
      <c r="E46" s="35">
        <f>'[1]Other Source Input'!T43/'[1]Other Source Input'!E43</f>
        <v>609069.84455658449</v>
      </c>
    </row>
    <row r="47" spans="1:7" ht="13.2" x14ac:dyDescent="0.25">
      <c r="A47" s="43" t="s">
        <v>55</v>
      </c>
      <c r="B47" s="44"/>
      <c r="C47" s="45"/>
      <c r="D47" s="45"/>
      <c r="E47" s="45"/>
      <c r="F47" s="45"/>
    </row>
    <row r="48" spans="1:7" ht="13.2" x14ac:dyDescent="0.25">
      <c r="A48" s="43" t="s">
        <v>56</v>
      </c>
      <c r="B48" s="45"/>
      <c r="C48" s="45"/>
      <c r="D48" s="45"/>
    </row>
    <row r="49" spans="1:4" ht="13.2" x14ac:dyDescent="0.25">
      <c r="A49" s="46" t="s">
        <v>57</v>
      </c>
      <c r="B49" s="45"/>
      <c r="C49" s="45"/>
      <c r="D49" s="45"/>
    </row>
    <row r="50" spans="1:4" x14ac:dyDescent="0.2">
      <c r="A50" s="47"/>
      <c r="C50" s="49"/>
    </row>
    <row r="51" spans="1:4" x14ac:dyDescent="0.2">
      <c r="A51" s="50"/>
    </row>
  </sheetData>
  <conditionalFormatting sqref="A4:E5 A7:E36 A39:E39 A41:E42">
    <cfRule type="expression" dxfId="0" priority="1">
      <formula>$B4&lt;1</formula>
    </cfRule>
  </conditionalFormatting>
  <printOptions horizontalCentered="1"/>
  <pageMargins left="0.5" right="0.5" top="1.25" bottom="0" header="0.5" footer="0.25"/>
  <pageSetup orientation="portrait" horizontalDpi="1200" verticalDpi="1200" r:id="rId1"/>
  <headerFooter alignWithMargins="0">
    <oddHeader>&amp;C&amp;"Arial,Bold"&amp;18 COMPARISON OF 2023 WORKLOADS
&amp;16Sorted by&amp;18 &amp;16Parcel Count Per Appraiser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8FDA44-1BDC-4251-869E-4D895F13BC86}"/>
</file>

<file path=customXml/itemProps2.xml><?xml version="1.0" encoding="utf-8"?>
<ds:datastoreItem xmlns:ds="http://schemas.openxmlformats.org/officeDocument/2006/customXml" ds:itemID="{E21808E5-1CB0-4E2A-835A-2B2005B04FED}"/>
</file>

<file path=customXml/itemProps3.xml><?xml version="1.0" encoding="utf-8"?>
<ds:datastoreItem xmlns:ds="http://schemas.openxmlformats.org/officeDocument/2006/customXml" ds:itemID="{C5173301-0F1D-4F09-8473-4ED36D865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2024-09-10T15:47:53Z</dcterms:created>
  <dcterms:modified xsi:type="dcterms:W3CDTF">2024-09-10T15:48:19Z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